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10" windowWidth="15195" windowHeight="7530" tabRatio="764" activeTab="4"/>
  </bookViews>
  <sheets>
    <sheet name="прил. 3 Доходы 2018" sheetId="1" r:id="rId1"/>
    <sheet name="Прил.7 Прогр.2018" sheetId="2" r:id="rId2"/>
    <sheet name="Прил.9 Ведом.2016" sheetId="3" state="hidden" r:id="rId3"/>
    <sheet name="Прил.10 Ведом.17-18" sheetId="4" state="hidden" r:id="rId4"/>
    <sheet name="Прил.9 Разделы 2018" sheetId="5" r:id="rId5"/>
    <sheet name="прил.11 Вед. струк. 2018" sheetId="6" r:id="rId6"/>
  </sheets>
  <definedNames>
    <definedName name="_xlnm._FilterDatabase" localSheetId="5" hidden="1">'прил.11 Вед. струк. 2018'!$A$8:$G$436</definedName>
    <definedName name="_xlnm._FilterDatabase" localSheetId="1" hidden="1">'Прил.7 Прогр.2018'!$A$8:$E$491</definedName>
  </definedNames>
  <calcPr fullCalcOnLoad="1"/>
</workbook>
</file>

<file path=xl/sharedStrings.xml><?xml version="1.0" encoding="utf-8"?>
<sst xmlns="http://schemas.openxmlformats.org/spreadsheetml/2006/main" count="6205" uniqueCount="716">
  <si>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</si>
  <si>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</si>
  <si>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</si>
  <si>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</si>
  <si>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</si>
  <si>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</si>
  <si>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</si>
  <si>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Социальное обеспечение населения</t>
  </si>
  <si>
    <t>0103</t>
  </si>
  <si>
    <t>0104</t>
  </si>
  <si>
    <t>0111</t>
  </si>
  <si>
    <t>0309</t>
  </si>
  <si>
    <t>0402</t>
  </si>
  <si>
    <t>0412</t>
  </si>
  <si>
    <t>0501</t>
  </si>
  <si>
    <t>0502</t>
  </si>
  <si>
    <t>0503</t>
  </si>
  <si>
    <t>0707</t>
  </si>
  <si>
    <t>0801</t>
  </si>
  <si>
    <t>к постановлению Совета депутатов</t>
  </si>
  <si>
    <t>МО «Морозовское городское поселение»</t>
  </si>
  <si>
    <t>Обеспечение деятельности органов местного самоуправления</t>
  </si>
  <si>
    <t>Резервные фонды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</si>
  <si>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</si>
  <si>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Топливно-энергетический комплекс</t>
  </si>
  <si>
    <t>Молодежная политика и оздоровление детей</t>
  </si>
  <si>
    <t>001</t>
  </si>
  <si>
    <t>0113</t>
  </si>
  <si>
    <t>Другие вопросы в области физической культуры и спорта</t>
  </si>
  <si>
    <t>1105</t>
  </si>
  <si>
    <t>Иные межбюджетные трансферты</t>
  </si>
  <si>
    <t>Наименование</t>
  </si>
  <si>
    <t>Приложение № 3</t>
  </si>
  <si>
    <t>Код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</si>
  <si>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</si>
  <si>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</si>
  <si>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</si>
  <si>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</si>
  <si>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 имущество  физических  лиц, взимаемый по ставкам, 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</si>
  <si>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</si>
  <si>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</si>
  <si>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          уполномоченными в соответствии с законодательными 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</si>
  <si>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</si>
  <si>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 от продажи материальных и нематериальных активов 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</si>
  <si>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 указанному имуществу             </t>
  </si>
  <si>
    <t>Прочие неналоговые доходы</t>
  </si>
  <si>
    <t>Безвозмездные поступления</t>
  </si>
  <si>
    <t>Всего доходов</t>
  </si>
  <si>
    <t>Приложение № 11</t>
  </si>
  <si>
    <t>Приложение № 10</t>
  </si>
  <si>
    <t>Приложение № 7</t>
  </si>
  <si>
    <t>Приложение № 9</t>
  </si>
  <si>
    <t xml:space="preserve">Прочие доходы от оказания платных услуг 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</si>
  <si>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</si>
  <si>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</si>
  <si>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</si>
  <si>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</si>
  <si>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Мобилизационная и вневойсковая подготовка</t>
  </si>
  <si>
    <t>0203</t>
  </si>
  <si>
    <t>10000000000000000</t>
  </si>
  <si>
    <t>10100000000000000</t>
  </si>
  <si>
    <t>10102000010000110</t>
  </si>
  <si>
    <t>10600000000000000</t>
  </si>
  <si>
    <t>10601030100000110</t>
  </si>
  <si>
    <t>10606000000000110</t>
  </si>
  <si>
    <t>10800000000000000</t>
  </si>
  <si>
    <t>10804020010000110</t>
  </si>
  <si>
    <t>11100000000000000</t>
  </si>
  <si>
    <t>11105013100000120</t>
  </si>
  <si>
    <t>11301000000000100</t>
  </si>
  <si>
    <t>11400000000000000</t>
  </si>
  <si>
    <t>11402053100000410</t>
  </si>
  <si>
    <t>11700000000000000</t>
  </si>
  <si>
    <t>20000000000000000</t>
  </si>
  <si>
    <t>10302000010000100</t>
  </si>
  <si>
    <t>Акцизы по подакцизным товарам (продукции), производимым на территории Российской Федерации</t>
  </si>
  <si>
    <t>ЦСР</t>
  </si>
  <si>
    <t>ВР</t>
  </si>
  <si>
    <t>Рз,ПР</t>
  </si>
  <si>
    <t>Сумма             (тыс. руб.)</t>
  </si>
  <si>
    <t>ГР</t>
  </si>
  <si>
    <t>Рз</t>
  </si>
  <si>
    <t>ПР</t>
  </si>
  <si>
    <t>Совет детутатов муниципального образования "Морозовское городское поселение Всеволожского муниципального района Ленинградской области"</t>
  </si>
  <si>
    <t>002</t>
  </si>
  <si>
    <t>17 0 0000</t>
  </si>
  <si>
    <t>Обеспечение деятельности депутатов представительного органа муниципального образования</t>
  </si>
  <si>
    <t>01</t>
  </si>
  <si>
    <t>03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</si>
  <si>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</si>
  <si>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</si>
  <si>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</si>
  <si>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</si>
  <si>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аппаратов органов местного самоуправления муниципального образования</t>
  </si>
  <si>
    <t>17 3 0000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</si>
  <si>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</si>
  <si>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17 3 0015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</si>
  <si>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</si>
  <si>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</si>
  <si>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</si>
  <si>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Непрограммные расходы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</si>
  <si>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18 0 0000</t>
  </si>
  <si>
    <t>Непрограммные расходы</t>
  </si>
  <si>
    <t>18 7 0000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</si>
  <si>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</si>
  <si>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18 7 0012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</si>
  <si>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</si>
  <si>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04</t>
  </si>
  <si>
    <t>12</t>
  </si>
  <si>
    <t>Мероприятия в сфере комплексного развитие инфраструктуры муниципального образования</t>
  </si>
  <si>
    <t>05</t>
  </si>
  <si>
    <t>Мероприятия, направленные на улучшение качества уличного освещения</t>
  </si>
  <si>
    <t>Закупка товаров, работ, услуг в целях капитального ремонта государственного имущества</t>
  </si>
  <si>
    <t>Мероприятия, направленные на строительство объектов коммунальной и инженерной инфраструктуры</t>
  </si>
  <si>
    <t>11 1 0043</t>
  </si>
  <si>
    <t>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</si>
  <si>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</si>
  <si>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Мероприятия, направленные на  капитальный ремонт объектов коммунальной и инженерной инфраструктуры</t>
  </si>
  <si>
    <t>Мероприятия в сфере энергосбережения и энергетической эффективности</t>
  </si>
  <si>
    <t>Субсидии юридическим лицам (кроме государственных учреждений) и физическим лицам- производителям товаров,  работ, услуг</t>
  </si>
  <si>
    <t>Мероприятия, направленные на достижения уровня безопасного и комфортного проживания граждан</t>
  </si>
  <si>
    <t>Фонд оплаты труда казенных учреждений и взносы по обязательному социальному страхованию</t>
  </si>
  <si>
    <t>Иные выплаты персоналу, за исключением фонда оплаты труда</t>
  </si>
  <si>
    <t>Укрепление материально-технической базы</t>
  </si>
  <si>
    <t>12 0 0000</t>
  </si>
  <si>
    <t xml:space="preserve">Подпрограмма  «Организация культурно-массовой работы среди населения муниципального образования "Морозовское городское поселение Всеволожского муниципального района Ленинградской области" </t>
  </si>
  <si>
    <t>12 1 0000</t>
  </si>
  <si>
    <t>13</t>
  </si>
  <si>
    <t>Организация меропритий гражданско-патриотической направленности и мероприятий, посвященных памятным дата</t>
  </si>
  <si>
    <t>12 1 0061</t>
  </si>
  <si>
    <t>Премии и гранты</t>
  </si>
  <si>
    <t>Организация мероприятий, посвященных профессиональным праздникам</t>
  </si>
  <si>
    <t>12 1 0062</t>
  </si>
  <si>
    <t>Организация мероприятия, направленных на укрепление семьи</t>
  </si>
  <si>
    <t>12 1 0063</t>
  </si>
  <si>
    <t>Экология родного края</t>
  </si>
  <si>
    <t>12 1 0064</t>
  </si>
  <si>
    <t>Организация отдыха населения</t>
  </si>
  <si>
    <t>12 1 0065</t>
  </si>
  <si>
    <t xml:space="preserve"> Укрепление материально-технической базы для проведения массовых мероприятий</t>
  </si>
  <si>
    <t>12 1 0066</t>
  </si>
  <si>
    <t>12 2 0000</t>
  </si>
  <si>
    <t>11</t>
  </si>
  <si>
    <t>Развитие детско-юношеского спорта</t>
  </si>
  <si>
    <t>12 2 0081</t>
  </si>
  <si>
    <t>Уплата прочих налогов, сборов  и иных платежей</t>
  </si>
  <si>
    <t>Улучшени условий тренировачного процесса</t>
  </si>
  <si>
    <t>12 2 0082</t>
  </si>
  <si>
    <t>12 2 0083</t>
  </si>
  <si>
    <t>Подпрограмма  «Молодое поколение  муниципального образования«Морозовское городское поселение Всеволожского муниципального района  Ленинградской области»</t>
  </si>
  <si>
    <t>12 3 0000</t>
  </si>
  <si>
    <t>07</t>
  </si>
  <si>
    <t>Содействие развитию патриотизма, гражданственности, социальной зрелости молодежи</t>
  </si>
  <si>
    <t>12 3  0091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</si>
  <si>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</t>
  </si>
  <si>
    <t>12 3 0092</t>
  </si>
  <si>
    <t xml:space="preserve"> Фонд оплаты труда и страховые  взносы</t>
  </si>
  <si>
    <t>Содействие разностороннему развитию молодых людей, их творческих способностей, навыков самоорганизации и самореализации личности</t>
  </si>
  <si>
    <t xml:space="preserve">12 3 0093 </t>
  </si>
  <si>
    <t>Развитие международных связей в области образования</t>
  </si>
  <si>
    <t>12 3 0094</t>
  </si>
  <si>
    <t>Организация и  проведение праздничных мероприятий для детей и молодежи</t>
  </si>
  <si>
    <t>12 3 0095</t>
  </si>
  <si>
    <t xml:space="preserve">12 4 0000 </t>
  </si>
  <si>
    <t>Организация и проведение мероприятий, направленных на формирование гражданской позиции, патриотического отношения к России.</t>
  </si>
  <si>
    <t xml:space="preserve">12 4 0101 </t>
  </si>
  <si>
    <t>Организация и проведение мероприятий активного семейного отдыха.</t>
  </si>
  <si>
    <t>12 4 0102</t>
  </si>
  <si>
    <t>Просветительная работа</t>
  </si>
  <si>
    <t>12 4 0103</t>
  </si>
  <si>
    <t>Мероприятия, направленные на оздоровление, отдых и занятость детей и подростков.</t>
  </si>
  <si>
    <t>12 4 0104</t>
  </si>
  <si>
    <t>Содействие в организации досуга детей и подростков</t>
  </si>
  <si>
    <t>12 4 0105</t>
  </si>
  <si>
    <t xml:space="preserve">Подпрограмма «Профилактика алкоголизма, наркомании и табакокурения среди детей и подростков в муниципальном образовании «Морозовское городское поселение Всеволожского муниципального района  Ленинградской области» </t>
  </si>
  <si>
    <t>12 5 0000</t>
  </si>
  <si>
    <t>Организация и проведение просветительской работы по проблемам наркомании, алкоголизма и табакокурения</t>
  </si>
  <si>
    <t>12 5 0111</t>
  </si>
  <si>
    <t>Проведение муниципальных акций, фестивалей, выставок, слетов «Мы за здоровый образ жизни!»</t>
  </si>
  <si>
    <t>12 5 0112</t>
  </si>
  <si>
    <t>Изготовление,  приобретение и распространение полиграфической продукции антиалкогольной, антинаркотической, антиникотиновой</t>
  </si>
  <si>
    <t>12 5 0113</t>
  </si>
  <si>
    <t>12 6 0000</t>
  </si>
  <si>
    <t>Организация и проведение мероприятий культурно- просветительного характера</t>
  </si>
  <si>
    <t>12 6 0121</t>
  </si>
  <si>
    <t>Проведение муниципальных выставок, конкурсов</t>
  </si>
  <si>
    <t>12 6 0122</t>
  </si>
  <si>
    <t>Организация досуга</t>
  </si>
  <si>
    <t xml:space="preserve">12 6 0123 </t>
  </si>
  <si>
    <t>10</t>
  </si>
  <si>
    <t>Приобретение подарочных и продуктовых наборов к праздничным мероприятиям</t>
  </si>
  <si>
    <t>12 6 0124</t>
  </si>
  <si>
    <t>«Культура Морозовского городского поселения Всеволожского муниципального района Ленинградской области»   на 2014 - 2016 годы</t>
  </si>
  <si>
    <t>13 0 0000</t>
  </si>
  <si>
    <t xml:space="preserve">Подпрограмма «Развитие Культуры» </t>
  </si>
  <si>
    <t>13 1 0000</t>
  </si>
  <si>
    <t>08</t>
  </si>
  <si>
    <t>Обеспечение деятельности  муниципального казненного учреждения   "Дом Культуры им. Н.М. Чекалова"</t>
  </si>
  <si>
    <t>13 1 0131</t>
  </si>
  <si>
    <t xml:space="preserve">Развитие  любительского художественного творчества в  МО «Морозовское городское поселение Всеволожского муниципального района Ленинградской области» </t>
  </si>
  <si>
    <t>13 1 0132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</si>
  <si>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</si>
  <si>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13 1 0133</t>
  </si>
  <si>
    <t xml:space="preserve"> Укрепление материально-технической базы (приобретение оборудования и катинальный ремонт) </t>
  </si>
  <si>
    <t>13 1 0134</t>
  </si>
  <si>
    <t xml:space="preserve"> Обеспечение безопасности (пожарная безопасность, ГО и ЧС, охрана труда,санитарные требования, сохраннность имущества, безопастность персонала и посетителей)</t>
  </si>
  <si>
    <t>13 1 0135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</si>
  <si>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</si>
  <si>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13 1 0136</t>
  </si>
  <si>
    <t xml:space="preserve">Подпрограмма "Организация библиотечного дела на территории муниципального образования "Морозовское городское поселение Всеволожского муниципального района Ленинградской области" </t>
  </si>
  <si>
    <t>13 2 0000</t>
  </si>
  <si>
    <t>Совершенствование библиотечного обслуживания населения.</t>
  </si>
  <si>
    <t>13 2 0141</t>
  </si>
  <si>
    <t>Укомплектование и обеспечение сохранности библиотечных фондов.</t>
  </si>
  <si>
    <t xml:space="preserve">13 2 0142 </t>
  </si>
  <si>
    <t xml:space="preserve">13 2 0143 </t>
  </si>
  <si>
    <t>Подпрограмма  "Историко-краеведческий музей   муниципального образования "Морозовское городское поселение Всеволожского муниципального района Ленинградской области"</t>
  </si>
  <si>
    <t>13 3 0000</t>
  </si>
  <si>
    <t>Развитие культурно-эстетического направления.</t>
  </si>
  <si>
    <t xml:space="preserve">13 3 0151 </t>
  </si>
  <si>
    <t>Укомплектование и обеспечение сохранности музейных фондов.</t>
  </si>
  <si>
    <t>13 3 0152</t>
  </si>
  <si>
    <t>13 3 0153</t>
  </si>
  <si>
    <t>14 0 0000</t>
  </si>
  <si>
    <t>09</t>
  </si>
  <si>
    <t>Мероприятия по защите населения и территорий от чрезвычайных ситуаций.</t>
  </si>
  <si>
    <t>14 0 0161</t>
  </si>
  <si>
    <t>Мероприятия по пожарной безопасности.</t>
  </si>
  <si>
    <t>14 0 0162</t>
  </si>
  <si>
    <t>Организационные мероприятия</t>
  </si>
  <si>
    <t>14 0 0163</t>
  </si>
  <si>
    <t>Мероприятия по безопасности на водных объектах</t>
  </si>
  <si>
    <t>14 0 0164</t>
  </si>
  <si>
    <t>15 0 0000</t>
  </si>
  <si>
    <t>Озеленение территории</t>
  </si>
  <si>
    <t>15 0 0171</t>
  </si>
  <si>
    <t>Содержание автомобильных дорог</t>
  </si>
  <si>
    <t>15 0 0172</t>
  </si>
  <si>
    <t xml:space="preserve">Благоустройство территории </t>
  </si>
  <si>
    <t>15 0 0173</t>
  </si>
  <si>
    <t xml:space="preserve"> </t>
  </si>
  <si>
    <t>Муниципальная программа «Развитие малого и среднего предпринимательства на территории муниципального образования «Морозовское городское поселение Всеволожского муниципального района  Ленинградской области» на 2014 – 2016 годы»</t>
  </si>
  <si>
    <t>16 0 0000</t>
  </si>
  <si>
    <t xml:space="preserve">Расширение доступа субъектов малого и среднего предпринимательства к финансовым и материальным ресурсам </t>
  </si>
  <si>
    <t>16 0 0181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</si>
  <si>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</si>
  <si>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17 2 0000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</si>
  <si>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</si>
  <si>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</si>
  <si>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17 2 0014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</si>
  <si>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</si>
  <si>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17 3 0014</t>
  </si>
  <si>
    <t>Выполнение органами местного самоуправления государственных полномочий Ленинградской области</t>
  </si>
  <si>
    <t>17 4 0000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</si>
  <si>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</si>
  <si>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17 4 2101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</si>
  <si>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</si>
  <si>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17 4 2102</t>
  </si>
  <si>
    <t>Обеспечение деятельности МКУ "ЦИП "Ресурс"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</si>
  <si>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18 7 0016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</si>
  <si>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</si>
  <si>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18 7 0002</t>
  </si>
  <si>
    <t>Резервные средства</t>
  </si>
  <si>
    <t>Уплата взносов и иных платей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</si>
  <si>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18 7 0003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</si>
  <si>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</si>
  <si>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18 7 0004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</si>
  <si>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</si>
  <si>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18 7 0005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</si>
  <si>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</si>
  <si>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18 7 0006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</si>
  <si>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</si>
  <si>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18 7 0007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</si>
  <si>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</si>
  <si>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18 7 0008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</si>
  <si>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</si>
  <si>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18 7 0009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</si>
  <si>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</si>
  <si>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18 7 0010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</si>
  <si>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</si>
  <si>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18 7 0011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</si>
  <si>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</si>
  <si>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 xml:space="preserve"> Пособия и компенсации гражданам и иные социальные выплаты, кроме публичных нормативных обязательст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</si>
  <si>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</si>
  <si>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18 7 0014</t>
  </si>
  <si>
    <t>Обеспечение проведения выборов и референдумов</t>
  </si>
  <si>
    <t xml:space="preserve">Субсидии </t>
  </si>
  <si>
    <t>ВСЕГО РАСХОДОВ</t>
  </si>
  <si>
    <t>1003</t>
  </si>
  <si>
    <t>0107</t>
  </si>
  <si>
    <t>ОБЩЕГОСУДАРСТВЕННЫЕ ВОПРОСЫ</t>
  </si>
  <si>
    <t>121</t>
  </si>
  <si>
    <t>242</t>
  </si>
  <si>
    <t>244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</si>
  <si>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</si>
  <si>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</si>
  <si>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 xml:space="preserve">Мероприятия по проведению выборов и референдумов в рамках непрограммных расходов органов местного самоуправления муниципального </t>
  </si>
  <si>
    <t>520</t>
  </si>
  <si>
    <t>350</t>
  </si>
  <si>
    <t>12 6 0123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</si>
  <si>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</si>
  <si>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111</t>
  </si>
  <si>
    <t>112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</si>
  <si>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</si>
  <si>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</si>
  <si>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</si>
  <si>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</si>
  <si>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810</t>
  </si>
  <si>
    <t>243</t>
  </si>
  <si>
    <t>ОБРАЗОВАНИЕ</t>
  </si>
  <si>
    <t>СОЦИАЛЬНАЯ ПОЛИТИКА</t>
  </si>
  <si>
    <t>Всего расходов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</si>
  <si>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Ленинградской области» </t>
  </si>
  <si>
    <t>Сумма    (тыс.руб.)</t>
  </si>
  <si>
    <t>КУЛЬТУРА,  КИНЕМАТОГРАФИЯ</t>
  </si>
  <si>
    <t>ФИЗИЧЕСКАЯ КУЛЬТУРА И СПОРТ</t>
  </si>
  <si>
    <t>Капитальный ремонт  в здании МКУ «Дом Культуры им. Н.М. Чекалова»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</si>
  <si>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 Ленинградской области» </t>
  </si>
  <si>
    <t>Обеспечение деятельности МКУ ""Специализированая служба""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</si>
  <si>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18 7 0311</t>
  </si>
  <si>
    <t>Субсидии некоммерческим организациям (за исключением государственных учреждений)</t>
  </si>
  <si>
    <t>Мероприятия в области физической культуры и спорта</t>
  </si>
  <si>
    <t>Бюджетные инвестиции в объекты капитального строительства муниципального образования</t>
  </si>
  <si>
    <t>Мероприятия в области коммунального хозяйства</t>
  </si>
  <si>
    <t>18 7 0411</t>
  </si>
  <si>
    <t>18 7 0421</t>
  </si>
  <si>
    <t>11 0 0041</t>
  </si>
  <si>
    <t>11 0 0042</t>
  </si>
  <si>
    <t>11 0 0043</t>
  </si>
  <si>
    <t>11 0 0044</t>
  </si>
  <si>
    <t>11 0 0045</t>
  </si>
  <si>
    <t>Мероприятия в области благоустройства</t>
  </si>
  <si>
    <t>18 7 0511</t>
  </si>
  <si>
    <t>Мероприятия в области других общегосударственных вопросов</t>
  </si>
  <si>
    <t>18 7 0521</t>
  </si>
  <si>
    <t>Мероприяти в области дорожного хозяйства</t>
  </si>
  <si>
    <t>18 7 0531</t>
  </si>
  <si>
    <t>Мероприятия в области молодежной политики</t>
  </si>
  <si>
    <t>18 7 0541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</si>
  <si>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</si>
  <si>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18 7 0321</t>
  </si>
  <si>
    <t>Мероприятия в области уличного освещения</t>
  </si>
  <si>
    <t>18 7 0512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</si>
  <si>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</si>
  <si>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11  0 0000</t>
  </si>
  <si>
    <t xml:space="preserve"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</t>
  </si>
  <si>
    <t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</si>
  <si>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«Морозовское городское поселение»</t>
  </si>
  <si>
    <t xml:space="preserve">«Культура Морозовского городского поселения Всеволожского муниципального района Ленинградской области»   </t>
  </si>
  <si>
    <t xml:space="preserve"> 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казенных учреждений</t>
  </si>
  <si>
    <t>Уплата прочих налогов, сборов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</si>
  <si>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</si>
  <si>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</t>
  </si>
  <si>
    <t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</t>
  </si>
  <si>
    <t>«Культура Морозовского городского поселения Всеволожского муниципального района Ленинградской области»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</si>
  <si>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</t>
  </si>
  <si>
    <t xml:space="preserve"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 </t>
  </si>
  <si>
    <t xml:space="preserve"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 </t>
  </si>
  <si>
    <t>Муниципальная программа «Основные направления развития жилищно-коммунального хозяйства на территории МО «Морозовское городское поселение Всеволожского муниципального района Ленинградской области»</t>
  </si>
  <si>
    <t>_____________________ № _________</t>
  </si>
  <si>
    <t>Сумма на 2018 год (тыс.руб.)</t>
  </si>
  <si>
    <t>_________________ № ___________</t>
  </si>
  <si>
    <t>Доходы  от  сдачи  в  аренду  имущества, составляющего   казну городских  поселений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</si>
  <si>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</si>
  <si>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Прочие поступления от денежных взысканий (штрафов) и иных сумм в возмещение ущерба, зачисляемые в бюджеты городских поселений.</t>
  </si>
  <si>
    <t>Прочие неналоговые доходы бюджетов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</si>
  <si>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</si>
  <si>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безвозмездные поступления в бюджеты городских поселений.</t>
  </si>
  <si>
    <t>________________ № _______</t>
  </si>
  <si>
    <t>______________________ №____________</t>
  </si>
  <si>
    <t>2018 год  (тыс. руб.)</t>
  </si>
  <si>
    <t>2017 год   (тыс. руб.)</t>
  </si>
  <si>
    <t>________________ № _________</t>
  </si>
  <si>
    <t>___________ № _____</t>
  </si>
  <si>
    <t>Бюджетные инвестиции в объекты капитального строительства государственной (муниципальной) собственности</t>
  </si>
  <si>
    <t xml:space="preserve"> Уплата иных платежей</t>
  </si>
  <si>
    <t>Основное мероприятие "Развитие инфраструктуры муниципального образования"</t>
  </si>
  <si>
    <t>11 0 01 00000</t>
  </si>
  <si>
    <t>Основное мероприятие "Улучшение качества уличного освещения"</t>
  </si>
  <si>
    <t>11 0 00 00000</t>
  </si>
  <si>
    <t>11 0 02 00000</t>
  </si>
  <si>
    <t>11 0 01 00410</t>
  </si>
  <si>
    <t>11 0 02 00420</t>
  </si>
  <si>
    <t>Основное мероприятие "Строительство и капитальный ремонт объектов коммунальной и инженерной инфраструктуры"</t>
  </si>
  <si>
    <t>11 0 03 00000</t>
  </si>
  <si>
    <t>11 0 03 00430</t>
  </si>
  <si>
    <t>11 0 03 00440</t>
  </si>
  <si>
    <t>Основное мероприятие "Энергосбережения и энергетической эффективности"</t>
  </si>
  <si>
    <t>11 0 04 00000</t>
  </si>
  <si>
    <t>11 0 04 00450</t>
  </si>
  <si>
    <t>11 0 05 00000</t>
  </si>
  <si>
    <t>Основное мероприятие "Безопасное и комфортное проживание граждан"</t>
  </si>
  <si>
    <t>11 0 05 00460</t>
  </si>
  <si>
    <t>12 1 01 00000</t>
  </si>
  <si>
    <t>12 1 00 00000</t>
  </si>
  <si>
    <t>12 1 02 00620</t>
  </si>
  <si>
    <t>12 1 02 00000</t>
  </si>
  <si>
    <t>Основное мероприятие "Экология родного края"</t>
  </si>
  <si>
    <t>12 1 04 00000</t>
  </si>
  <si>
    <t>12 1 04 00640</t>
  </si>
  <si>
    <t>12 0 00 00000</t>
  </si>
  <si>
    <t>Основное мероприятие "Развитие детско-юношеского спорта"</t>
  </si>
  <si>
    <t>12 2 00 00000</t>
  </si>
  <si>
    <t>12 2 02 00000</t>
  </si>
  <si>
    <t>12 2 03 00000</t>
  </si>
  <si>
    <t>12 2 01 00000</t>
  </si>
  <si>
    <t>12 2 01 00810</t>
  </si>
  <si>
    <t>12 2 02 00820</t>
  </si>
  <si>
    <t>12 2 03 00830</t>
  </si>
  <si>
    <t>Основное мероприятие "Развитие патриотизма, гражданственности, социальной зрелости молодежи"</t>
  </si>
  <si>
    <t>Основное мероприятие "Развитие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молодежи"</t>
  </si>
  <si>
    <t>Основное мероприятие "Содействие разностороннему развитию молодых людей, их творческих способностей, навыков самоорганизации и самореализации личности"</t>
  </si>
  <si>
    <t>12 3 01 00000</t>
  </si>
  <si>
    <t>12 3  01 00910</t>
  </si>
  <si>
    <t xml:space="preserve">12 4 00 00000 </t>
  </si>
  <si>
    <t>Основное мероприятие "Формирование гражданской позиции, патриотического отношения к России"</t>
  </si>
  <si>
    <t>Основное мероприятие "Праздничные мероприятия для детей и молодежи"</t>
  </si>
  <si>
    <t>Основное мероприятие "Активный семейный отдых"</t>
  </si>
  <si>
    <t>12 4 01 00000</t>
  </si>
  <si>
    <t xml:space="preserve">12 4 01 01010 </t>
  </si>
  <si>
    <t>12 4 02 00000</t>
  </si>
  <si>
    <t>12 4 02 01020</t>
  </si>
  <si>
    <t>Основное мероприятие "Просветительная работа"</t>
  </si>
  <si>
    <t>Основное мероприятие "Организация досуга детей и подростков"</t>
  </si>
  <si>
    <t>12 4 03 00000</t>
  </si>
  <si>
    <t>12 4 05 00000</t>
  </si>
  <si>
    <t>12 4 03 01030</t>
  </si>
  <si>
    <t>12 4 05 01050</t>
  </si>
  <si>
    <t>12 5 00 00000</t>
  </si>
  <si>
    <t>Основное мероприятие "Просветительская работа по проблемам наркомании, алкоголизма и табакокурения"</t>
  </si>
  <si>
    <t>Основное мероприятие "Проведение муниципальных акций, фестивалей, выставок, слетов "Мы за здоровый образ жизни!"</t>
  </si>
  <si>
    <t>12 5 01 00000</t>
  </si>
  <si>
    <t>12 5 01 01110</t>
  </si>
  <si>
    <t>12 5 02 00000</t>
  </si>
  <si>
    <t>12 5 02 01120</t>
  </si>
  <si>
    <t>12 6 00 00000</t>
  </si>
  <si>
    <t>Основное мероприятие "Организация досуга"</t>
  </si>
  <si>
    <t>12 6 03 00000</t>
  </si>
  <si>
    <t>12 6 03 01230</t>
  </si>
  <si>
    <t>13 0 00 00000</t>
  </si>
  <si>
    <t>13 1 00 00000</t>
  </si>
  <si>
    <t>13 1 01 00000</t>
  </si>
  <si>
    <t>13 1 01 01310</t>
  </si>
  <si>
    <t>Основное мероприятие "Развитие  культурно-досуговой деятельности "</t>
  </si>
  <si>
    <t>Основное мероприятие "Обеспечение деятельности  муниципального казненного учреждения   "Дом Культуры им. Н.М. Чекалова"</t>
  </si>
  <si>
    <t>Основное мероприятие "Капитальный ремонт  в здании МКУ "Дом Культуры им. Н.М. Чекалова"</t>
  </si>
  <si>
    <t>13 1 03 00000</t>
  </si>
  <si>
    <t>13 1 03 01330</t>
  </si>
  <si>
    <t>Основное мероприятие "Укрепление материально-технической базы"</t>
  </si>
  <si>
    <t>13 1 04 01340</t>
  </si>
  <si>
    <t>13 1 06 00000</t>
  </si>
  <si>
    <t>13 1 06 01360</t>
  </si>
  <si>
    <t>13 2 00 00000</t>
  </si>
  <si>
    <t>Основное мероприятие "Совершенствование библиотечного обслуживания населения"</t>
  </si>
  <si>
    <t>13 2 01 00000</t>
  </si>
  <si>
    <t>13 2 01 01410</t>
  </si>
  <si>
    <t>Основное мероприятие "Укомплектование и обеспечение сохранности библиотечных фондов"</t>
  </si>
  <si>
    <t>13 2 02 00000</t>
  </si>
  <si>
    <t xml:space="preserve">13 2 02 01420 </t>
  </si>
  <si>
    <t>13 2 03 00000</t>
  </si>
  <si>
    <t>13 2 03 01430</t>
  </si>
  <si>
    <t>Основное мероприятие "Укомплектование и обеспечение сохранности музейных фондов"</t>
  </si>
  <si>
    <t>Основное мероприятие "Развитие культурно-эстетического направления"</t>
  </si>
  <si>
    <t>13 3 00 00000</t>
  </si>
  <si>
    <t>13 3 01 00000</t>
  </si>
  <si>
    <t xml:space="preserve">13 3 01 01510 </t>
  </si>
  <si>
    <t>13 3 02 00000</t>
  </si>
  <si>
    <t>13 3 02 01520</t>
  </si>
  <si>
    <t>13 3 03 00000</t>
  </si>
  <si>
    <t>13 3 03 01530</t>
  </si>
  <si>
    <t>14 0 01 00000</t>
  </si>
  <si>
    <t>14 0 00 00000</t>
  </si>
  <si>
    <t>14 0 01 01610</t>
  </si>
  <si>
    <t>Основное мероприятие "Защита населения и территорий от чрезвычайных ситуаций"</t>
  </si>
  <si>
    <t>14 0 02 00000</t>
  </si>
  <si>
    <t>Основное мероприятие "Пожарная безопасность"</t>
  </si>
  <si>
    <t>14 0 02 01620</t>
  </si>
  <si>
    <t>Основное мероприятие "Организационные мероприятия"</t>
  </si>
  <si>
    <t>Основное мероприятие "Безопасность на водных объектах"</t>
  </si>
  <si>
    <t>14 0 03 00000</t>
  </si>
  <si>
    <t>14 0 04 00000</t>
  </si>
  <si>
    <t>14 0 03 01630</t>
  </si>
  <si>
    <t>14 0 04 01640</t>
  </si>
  <si>
    <t>Основное мероприятие "Озеленение территории"</t>
  </si>
  <si>
    <t>Основное мероприятие "Содержание автомобильных дорог"</t>
  </si>
  <si>
    <t>Основное мероприятие "Благоустройство территории"</t>
  </si>
  <si>
    <t>15 0 00 00000</t>
  </si>
  <si>
    <t>15 0 01 01710</t>
  </si>
  <si>
    <t>15 0 01 00000</t>
  </si>
  <si>
    <t>15 0 02 00000</t>
  </si>
  <si>
    <t>15 0 03 00000</t>
  </si>
  <si>
    <t>15 0 02 01720</t>
  </si>
  <si>
    <t>15 0 03 01730</t>
  </si>
  <si>
    <t>17 0 00 00000</t>
  </si>
  <si>
    <t>17 1 00 00000</t>
  </si>
  <si>
    <t>17 1 01 00000</t>
  </si>
  <si>
    <t>17 1 01 00140</t>
  </si>
  <si>
    <t>17 1 01 00150</t>
  </si>
  <si>
    <t>17 2 01 00000</t>
  </si>
  <si>
    <t>17 2 00 00000</t>
  </si>
  <si>
    <t>17 2 01 00140</t>
  </si>
  <si>
    <t>17 3 01 00000</t>
  </si>
  <si>
    <t>17 3 01 00140</t>
  </si>
  <si>
    <t>17 3 01 00150</t>
  </si>
  <si>
    <t>17 4 00 00000</t>
  </si>
  <si>
    <t>17 4 01 00000</t>
  </si>
  <si>
    <t>18 7 01 00000</t>
  </si>
  <si>
    <t>18 7 00 00000</t>
  </si>
  <si>
    <t>18 0 00 00000</t>
  </si>
  <si>
    <t>18 7 01 00160</t>
  </si>
  <si>
    <t>18 7 01 00020</t>
  </si>
  <si>
    <t>18 7 01 00040</t>
  </si>
  <si>
    <t>18 7 01 00050</t>
  </si>
  <si>
    <t>18 7 01 00070</t>
  </si>
  <si>
    <t>18 7 01 00090</t>
  </si>
  <si>
    <t>18 7 01 00100</t>
  </si>
  <si>
    <t>18 7 01 00110</t>
  </si>
  <si>
    <t>18 7 01 00120</t>
  </si>
  <si>
    <t>18 7 01 03210</t>
  </si>
  <si>
    <t>18 7 01 04210</t>
  </si>
  <si>
    <t>18 7 01 05110</t>
  </si>
  <si>
    <t>18 7 01 00130</t>
  </si>
  <si>
    <t>17 3 00 00000</t>
  </si>
  <si>
    <t>Муниципальная программа «Мероприятия по реализации местных инициатив граждан, направленных на развитие части территории МО «Морозовское городское поселение»</t>
  </si>
  <si>
    <t>19 0 00 00000</t>
  </si>
  <si>
    <t>Ремонт дорог в деревнях</t>
  </si>
  <si>
    <t>Основное мероприятие "Ремонт дорог в деревнях"</t>
  </si>
  <si>
    <t>19 0 01 00000</t>
  </si>
  <si>
    <t>19 0 01 01720</t>
  </si>
  <si>
    <t>Массовая спортивно-оздоровительная работа по месту жительства населения</t>
  </si>
  <si>
    <t>Подпрограмма "Организация досуга детей и подростков на территории муниципального образования "Морозовское городское поселение Всеволожского муниципального района Ленинградской области"</t>
  </si>
  <si>
    <t>13 1 04 00000</t>
  </si>
  <si>
    <t>18 7 01 00060</t>
  </si>
  <si>
    <t>18 7 01 00080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</si>
  <si>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на 2016 год
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</si>
  <si>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 на 2017-2018 годы
</t>
  </si>
  <si>
    <t>00</t>
  </si>
  <si>
    <t>Основное мероприятие "Улучшение условий тренировочного процесса"</t>
  </si>
  <si>
    <t>Улучшение условий тренировочного процесса</t>
  </si>
  <si>
    <t xml:space="preserve">Муниципальная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</t>
  </si>
  <si>
    <t>Муниципальная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</si>
  <si>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</si>
  <si>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</si>
  <si>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</si>
  <si>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</si>
  <si>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</si>
  <si>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240</t>
  </si>
  <si>
    <t>Бюджетные инвестиции</t>
  </si>
  <si>
    <t>11406013130000430</t>
  </si>
  <si>
    <t>11406025130000430</t>
  </si>
  <si>
    <t>11690050130000100</t>
  </si>
  <si>
    <t>18 7 01 07710</t>
  </si>
  <si>
    <t>Мероприятия по капитальному ремонту объектов культуры городских поселений Ленинградской области</t>
  </si>
  <si>
    <t>13 1 06 70350</t>
  </si>
  <si>
    <t>15 0 02 70140</t>
  </si>
  <si>
    <t>Ремонт автомобильных дорог общего пользования местного значения Ленинградской области</t>
  </si>
  <si>
    <t>Обеспечение мероприятий по переселению граждан из аварийного жилищного фонда за счет средств местного бюджета</t>
  </si>
  <si>
    <t>11705050130000180</t>
  </si>
  <si>
    <t>11301995130000130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</si>
  <si>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</si>
  <si>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автономных учреждений)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</si>
  <si>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</si>
  <si>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Субвенции бюджетам городских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</si>
  <si>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</si>
  <si>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Укрепление материально-технической базы </t>
  </si>
  <si>
    <t>Развитие  культурно-досуговой деятельности</t>
  </si>
  <si>
    <t xml:space="preserve"> Укрепление материально-технической базы</t>
  </si>
  <si>
    <t>17 4 01 51180</t>
  </si>
  <si>
    <t>17 4 01 71340</t>
  </si>
  <si>
    <t xml:space="preserve">Бюджетные инвестиции </t>
  </si>
  <si>
    <t>Основное мероприятие "Массовая спортивно-оздоровительная работа по месту жительства населения"</t>
  </si>
  <si>
    <t>Сумма
(тысяч рублей)</t>
  </si>
  <si>
    <t>Всего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</si>
  <si>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</si>
  <si>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Молодежная политика</t>
  </si>
  <si>
    <t xml:space="preserve"> Подпрограмма  «Культурно - массовая работа в  муниципального образования "Морозовское городское поселение Всеволожского муниципального района Ленинградской области"</t>
  </si>
  <si>
    <t>13 4 00 00000</t>
  </si>
  <si>
    <t>13 1 01 70360</t>
  </si>
  <si>
    <t>Обеспечение стимулирующих выплат работникам муниципальных учреждений культуры из областного бюджета</t>
  </si>
  <si>
    <t>12 1 01 00660</t>
  </si>
  <si>
    <t>Общепоселковые меропрития муниципального образования</t>
  </si>
  <si>
    <t>Основное мероприятие "Общепоселковые меропрития муниципального образования"</t>
  </si>
  <si>
    <t>Основное мероприятие "Меропрития, посвященные профессиональным праздникам и юбилейным датам"</t>
  </si>
  <si>
    <t>Подпрограмма  «Молодое поколение  муниципального образования«Морозовское городское поселение»</t>
  </si>
  <si>
    <t xml:space="preserve">12 2 02 00930 </t>
  </si>
  <si>
    <t>12 2 03 00950</t>
  </si>
  <si>
    <t>Развитие спорта в поселении</t>
  </si>
  <si>
    <t>Основное мероприятие "Развитие спорта в поселении"</t>
  </si>
  <si>
    <t>12 2 04 00000</t>
  </si>
  <si>
    <t>12 2 04 01050</t>
  </si>
  <si>
    <t>12 2 05 00000</t>
  </si>
  <si>
    <t>12 2 05 00810</t>
  </si>
  <si>
    <t>Основное мероприятие "Организация досуга детей, подростков и молодежи"</t>
  </si>
  <si>
    <t>Содействие в организации досуга детей, подростков и молодежи</t>
  </si>
  <si>
    <t>12 2 0100920</t>
  </si>
  <si>
    <t>Основное мероприятие "Организация  праздничных  меропритий  для населения"</t>
  </si>
  <si>
    <t>Организация  праздничных  меропритий  для населения</t>
  </si>
  <si>
    <t>13 4 01 01810</t>
  </si>
  <si>
    <t>Основное мероприятие "Массовая спортивно - оздоровительная работа"</t>
  </si>
  <si>
    <t xml:space="preserve">Массовая спортивно - оздоровительная работа </t>
  </si>
  <si>
    <t>13 4 01 00000</t>
  </si>
  <si>
    <t>13 4 02 00000</t>
  </si>
  <si>
    <t>13 4 02 01820</t>
  </si>
  <si>
    <t>13 4 03 00000</t>
  </si>
  <si>
    <t>13 4 03 01830</t>
  </si>
  <si>
    <t>Досуговые мероприятия   для детей и молодежи</t>
  </si>
  <si>
    <t>Основное мероприятие "Досуговые мероприятия   для детей и молодежи"</t>
  </si>
  <si>
    <t>15 0 04 00000</t>
  </si>
  <si>
    <t>15 0 04 01750</t>
  </si>
  <si>
    <t>Основное мероприятие "Благоустройство кладбища"</t>
  </si>
  <si>
    <t>Благоустройство кладбища</t>
  </si>
  <si>
    <t>12 1 03 00000</t>
  </si>
  <si>
    <t>12 1 03 00640</t>
  </si>
  <si>
    <t>Уличное освещение в деревнях</t>
  </si>
  <si>
    <t>Основное мероприятие "Уличное освещение в деревнях"</t>
  </si>
  <si>
    <t>Подпрограмма  «Молодое поколение  муниципального образования «Морозовское городское поселение»</t>
  </si>
  <si>
    <t>19 0 01 70880</t>
  </si>
  <si>
    <t>Мероприятия по реализации местных инициатив граждан, направленных на развитие части территории  МО, областной бюджет</t>
  </si>
  <si>
    <t>Организация  праздничных  мероприятий  для населения</t>
  </si>
  <si>
    <t>Основное мероприятие "Организация  праздничных  мероприятий  для населения"</t>
  </si>
  <si>
    <t xml:space="preserve"> бюджета МО «Морозовское городское поселение» на 2018 год</t>
  </si>
  <si>
    <t>РАСПРЕДЕЛЕНИЕ                                                                                                                                                                       
  бюджетных ассигнований по целевым статьям 
(муниципальным программам муниципального образования «Морозовское городское поселение 
Всеволожского муниципального района Ленинградской области» 
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2018 год</t>
  </si>
  <si>
    <t>РАСПРЕДЕЛЕНИЕ
бюджетных ассигнований по разделам и подразделам
классификации расходов бюджета муниципального образования «Морозовское городское поселение Всеволожского муниципального района Ленинградской области» на 2018 год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</si>
  <si>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на 2018 год
</t>
  </si>
  <si>
    <t>20705030130000180</t>
  </si>
  <si>
    <t xml:space="preserve">20235118130000151 </t>
  </si>
  <si>
    <t>20229999130000151</t>
  </si>
  <si>
    <t>20220216130000151</t>
  </si>
  <si>
    <t>11105075130000120</t>
  </si>
  <si>
    <t>Прочие субсидии бюджетам городских поселений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</si>
  <si>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</si>
  <si>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</si>
  <si>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</si>
  <si>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</si>
  <si>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</si>
  <si>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300</t>
  </si>
  <si>
    <t>800</t>
  </si>
  <si>
    <t>500</t>
  </si>
  <si>
    <t>400</t>
  </si>
  <si>
    <t>Иные бюджетные ассигнования</t>
  </si>
  <si>
    <t>Капитальные вложения в объекты государственной (муниципальной) собственности</t>
  </si>
  <si>
    <t>Межбюджетные трансферты</t>
  </si>
  <si>
    <t>Ремонт автомобильных дорог (местный бюджет)</t>
  </si>
  <si>
    <t>Обеспечение стимулирующих выплат работникам муниципальных учреждений культуры из местного бюджета</t>
  </si>
  <si>
    <t>13 1 06 S1360</t>
  </si>
  <si>
    <t>Капитальный ремонт  в здании МКУ «Дом Культуры им. Н.М. Чекалова» (местный бюджет)</t>
  </si>
  <si>
    <t>Основное мероприятие "Мероприятия по гражданской обороне"</t>
  </si>
  <si>
    <t>Мероприятия по гражданской обороне</t>
  </si>
  <si>
    <t>14 0 05 00000</t>
  </si>
  <si>
    <t>14 0 05 01670</t>
  </si>
  <si>
    <t>14 0 06 00000</t>
  </si>
  <si>
    <t>Основное мероприятие "Мероприятия  антитеррористической защищённости"</t>
  </si>
  <si>
    <t>Мероприятия  антитеррористической защищённости</t>
  </si>
  <si>
    <t>14 0 06 S1680</t>
  </si>
  <si>
    <t>Мероприятия  антитеррористической защищённости (областной бюджет)</t>
  </si>
  <si>
    <t>Основное мероприятие "Водоснабжение в деревнях"</t>
  </si>
  <si>
    <t>Водоснабжение в деревнях</t>
  </si>
  <si>
    <t>19 0 02 00000</t>
  </si>
  <si>
    <t>19 0 02 S0430</t>
  </si>
  <si>
    <t>19 0 01 S0420</t>
  </si>
  <si>
    <t>14 0 06 70430</t>
  </si>
  <si>
    <t>Пенсионное обеспечение</t>
  </si>
  <si>
    <t>Доплата к пенсии муниципальным служащим</t>
  </si>
  <si>
    <t>17 3 01 00130</t>
  </si>
  <si>
    <t>1001</t>
  </si>
  <si>
    <t>11302065130000130</t>
  </si>
  <si>
    <t>Доходы, поступающие в порядке возмещения расходов, понесенных в связи эксплуатацией имущества поселений</t>
  </si>
  <si>
    <t>Общепоселковые мероприятия муниципального образования</t>
  </si>
  <si>
    <t>Основное мероприятие "Общепоселковые мероприятия муниципального образования"</t>
  </si>
  <si>
    <t>Основное мероприятие "Мероприятия, посвященные профессиональным праздникам и юбилейным датам"</t>
  </si>
  <si>
    <t>Совет депутатов муниципального образования "Морозовское городское поселение Всеволожского муниципального района Ленинградской области"</t>
  </si>
  <si>
    <t>20230024130000151</t>
  </si>
  <si>
    <t>0314</t>
  </si>
  <si>
    <t>Другие вопросы в области национальной безопасности и правоохранительной деятельности</t>
  </si>
  <si>
    <t>14</t>
  </si>
  <si>
    <t>17 1 01 00120</t>
  </si>
  <si>
    <t>0102</t>
  </si>
  <si>
    <t>Расходы на выплаты по оплате труда работников органов местного самоуправления в рамках обеспечения деятельности главы муниципального образования</t>
  </si>
  <si>
    <t>18 7 01 70740</t>
  </si>
  <si>
    <t>Обеспечению граждан жилыми помещениями в рамках реализации жилищных программ, местный бюджет</t>
  </si>
  <si>
    <t>Обеспечение граждан жилыми помещениями в рамках реализации жилищных программ, областной бюджет</t>
  </si>
  <si>
    <t>12 1 01 00610</t>
  </si>
  <si>
    <t xml:space="preserve">Организация прочих общепоселковых меропритий 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</si>
  <si>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"Морозовское городское поселение Всеволожского муниципального района Ленинградской области"</t>
  </si>
  <si>
    <t>21 0 00 00000</t>
  </si>
  <si>
    <t>21 0 01 00000</t>
  </si>
  <si>
    <t>Межбюджетные трансферты на осуществление части полномочий поселения, направленных на реализацию прав граждан в сфере жилищных правоотношений</t>
  </si>
  <si>
    <t>18 0 01 07810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</si>
  <si>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</si>
  <si>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"Устойчивое развитие территории административного центра муниципального образования"</t>
  </si>
  <si>
    <t>Устойчивое развитие территории административного центра муниципального образования</t>
  </si>
  <si>
    <t xml:space="preserve">18 7 01 S0740 </t>
  </si>
  <si>
    <t>Прочие межбюджетные трансферты, передаваемые бюджетам городских поселений</t>
  </si>
  <si>
    <t>20249999130000151</t>
  </si>
  <si>
    <t>20220077130000151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</si>
  <si>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</si>
  <si>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20245160130000151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</si>
  <si>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</si>
  <si>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11105035130000120</t>
  </si>
  <si>
    <t>Доходы от сдачи в аренду имущества, находящегося в  оперативном 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учреждений).</t>
  </si>
  <si>
    <t>13 1 01 S0360</t>
  </si>
  <si>
    <t>11 0 03 70200</t>
  </si>
  <si>
    <t>13 1 01 72020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</si>
  <si>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из областного бюджета Ленинградской области</t>
  </si>
  <si>
    <t>21 0 01 74660</t>
  </si>
  <si>
    <t>21 0 01 S4660</t>
  </si>
  <si>
    <t>Устойчивое развитие территории административного центра муниципального образования, местный бюджет</t>
  </si>
  <si>
    <t>Устойчивое развитие территории административного центра муниципального образования, областной бюджет</t>
  </si>
  <si>
    <t>Развитие общественной инфраструктуры муниципального значения</t>
  </si>
  <si>
    <t>15 0 02 72020</t>
  </si>
  <si>
    <t>Развитие общественной инфраструктуры муниципального значения городского поселения</t>
  </si>
  <si>
    <t>15 0 02 S0140</t>
  </si>
  <si>
    <t>11 0 03 S0200</t>
  </si>
  <si>
    <t>21 0 01 04660</t>
  </si>
  <si>
    <t>Развитие территории административного центра муниципального образования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</si>
  <si>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из местного бюджета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</si>
</sst>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?"/>
  </numFmts>
  <fonts count="7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name val="Arial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 vertical="center" wrapText="1"/>
    </xf>
    <xf numFmtId="49" fontId="61" fillId="0" borderId="10" xfId="0" applyNumberFormat="1" applyFont="1" applyBorder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177" fontId="61" fillId="0" borderId="10" xfId="0" applyNumberFormat="1" applyFont="1" applyBorder="1" applyAlignment="1">
      <alignment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/>
    </xf>
    <xf numFmtId="3" fontId="61" fillId="0" borderId="10" xfId="0" applyNumberFormat="1" applyFont="1" applyBorder="1" applyAlignment="1">
      <alignment/>
    </xf>
    <xf numFmtId="177" fontId="61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49" fontId="63" fillId="0" borderId="10" xfId="0" applyNumberFormat="1" applyFont="1" applyBorder="1" applyAlignment="1">
      <alignment/>
    </xf>
    <xf numFmtId="49" fontId="64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66" fillId="0" borderId="10" xfId="0" applyFont="1" applyBorder="1" applyAlignment="1">
      <alignment wrapText="1"/>
    </xf>
    <xf numFmtId="0" fontId="67" fillId="0" borderId="10" xfId="0" applyFont="1" applyBorder="1" applyAlignment="1">
      <alignment wrapText="1"/>
    </xf>
    <xf numFmtId="0" fontId="68" fillId="0" borderId="10" xfId="0" applyFont="1" applyBorder="1" applyAlignment="1">
      <alignment wrapText="1"/>
    </xf>
    <xf numFmtId="0" fontId="66" fillId="0" borderId="10" xfId="0" applyFont="1" applyFill="1" applyBorder="1" applyAlignment="1">
      <alignment wrapText="1"/>
    </xf>
    <xf numFmtId="0" fontId="6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 wrapText="1"/>
    </xf>
    <xf numFmtId="0" fontId="60" fillId="0" borderId="10" xfId="0" applyFont="1" applyBorder="1" applyAlignment="1">
      <alignment/>
    </xf>
    <xf numFmtId="0" fontId="61" fillId="0" borderId="10" xfId="0" applyFont="1" applyFill="1" applyBorder="1" applyAlignment="1">
      <alignment horizontal="left" vertical="center" wrapText="1"/>
    </xf>
    <xf numFmtId="177" fontId="61" fillId="0" borderId="10" xfId="0" applyNumberFormat="1" applyFont="1" applyFill="1" applyBorder="1" applyAlignment="1">
      <alignment horizontal="right" wrapText="1"/>
    </xf>
    <xf numFmtId="0" fontId="63" fillId="0" borderId="1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right" wrapText="1"/>
    </xf>
    <xf numFmtId="177" fontId="63" fillId="0" borderId="10" xfId="0" applyNumberFormat="1" applyFont="1" applyFill="1" applyBorder="1" applyAlignment="1">
      <alignment horizontal="right" wrapText="1"/>
    </xf>
    <xf numFmtId="0" fontId="65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horizontal="right" wrapText="1"/>
    </xf>
    <xf numFmtId="0" fontId="69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right" vertical="center" wrapText="1"/>
    </xf>
    <xf numFmtId="49" fontId="70" fillId="0" borderId="10" xfId="0" applyNumberFormat="1" applyFont="1" applyBorder="1" applyAlignment="1">
      <alignment/>
    </xf>
    <xf numFmtId="0" fontId="60" fillId="0" borderId="10" xfId="0" applyFont="1" applyBorder="1" applyAlignment="1">
      <alignment vertical="center" wrapText="1"/>
    </xf>
    <xf numFmtId="0" fontId="70" fillId="0" borderId="10" xfId="0" applyFont="1" applyBorder="1" applyAlignment="1">
      <alignment/>
    </xf>
    <xf numFmtId="177" fontId="61" fillId="0" borderId="10" xfId="0" applyNumberFormat="1" applyFont="1" applyFill="1" applyBorder="1" applyAlignment="1">
      <alignment horizontal="right"/>
    </xf>
    <xf numFmtId="0" fontId="65" fillId="0" borderId="10" xfId="0" applyFont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71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60" fillId="0" borderId="10" xfId="0" applyFont="1" applyFill="1" applyBorder="1" applyAlignment="1">
      <alignment vertical="center" wrapText="1"/>
    </xf>
    <xf numFmtId="177" fontId="60" fillId="0" borderId="10" xfId="0" applyNumberFormat="1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vertical="center" wrapText="1"/>
    </xf>
    <xf numFmtId="177" fontId="61" fillId="0" borderId="10" xfId="0" applyNumberFormat="1" applyFont="1" applyFill="1" applyBorder="1" applyAlignment="1">
      <alignment horizontal="righ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/>
    </xf>
    <xf numFmtId="49" fontId="60" fillId="0" borderId="10" xfId="0" applyNumberFormat="1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49" fontId="65" fillId="0" borderId="10" xfId="0" applyNumberFormat="1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49" fontId="61" fillId="0" borderId="10" xfId="0" applyNumberFormat="1" applyFont="1" applyBorder="1" applyAlignment="1">
      <alignment horizontal="left"/>
    </xf>
    <xf numFmtId="0" fontId="61" fillId="0" borderId="10" xfId="0" applyFont="1" applyFill="1" applyBorder="1" applyAlignment="1">
      <alignment horizontal="left"/>
    </xf>
    <xf numFmtId="49" fontId="61" fillId="0" borderId="10" xfId="0" applyNumberFormat="1" applyFont="1" applyFill="1" applyBorder="1" applyAlignment="1">
      <alignment horizontal="left"/>
    </xf>
    <xf numFmtId="0" fontId="60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horizontal="left" wrapText="1"/>
    </xf>
    <xf numFmtId="49" fontId="61" fillId="0" borderId="10" xfId="0" applyNumberFormat="1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left" wrapText="1"/>
    </xf>
    <xf numFmtId="49" fontId="60" fillId="0" borderId="10" xfId="0" applyNumberFormat="1" applyFont="1" applyFill="1" applyBorder="1" applyAlignment="1">
      <alignment horizontal="left" wrapText="1"/>
    </xf>
    <xf numFmtId="49" fontId="65" fillId="0" borderId="10" xfId="0" applyNumberFormat="1" applyFont="1" applyFill="1" applyBorder="1" applyAlignment="1">
      <alignment horizontal="left" wrapText="1"/>
    </xf>
    <xf numFmtId="0" fontId="63" fillId="0" borderId="10" xfId="0" applyFont="1" applyBorder="1" applyAlignment="1">
      <alignment horizontal="left"/>
    </xf>
    <xf numFmtId="177" fontId="61" fillId="0" borderId="10" xfId="0" applyNumberFormat="1" applyFont="1" applyBorder="1" applyAlignment="1">
      <alignment horizontal="left"/>
    </xf>
    <xf numFmtId="3" fontId="61" fillId="0" borderId="10" xfId="0" applyNumberFormat="1" applyFont="1" applyBorder="1" applyAlignment="1">
      <alignment horizontal="left"/>
    </xf>
    <xf numFmtId="177" fontId="61" fillId="0" borderId="10" xfId="0" applyNumberFormat="1" applyFont="1" applyFill="1" applyBorder="1" applyAlignment="1">
      <alignment horizontal="left"/>
    </xf>
    <xf numFmtId="49" fontId="64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6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70" fillId="0" borderId="10" xfId="0" applyNumberFormat="1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49" fontId="9" fillId="0" borderId="10" xfId="53" applyNumberFormat="1" applyFont="1" applyFill="1" applyBorder="1" applyAlignment="1">
      <alignment horizontal="justify" vertical="center" wrapText="1"/>
      <protection/>
    </xf>
    <xf numFmtId="49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 wrapText="1"/>
    </xf>
    <xf numFmtId="0" fontId="61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wrapText="1"/>
    </xf>
    <xf numFmtId="0" fontId="63" fillId="34" borderId="10" xfId="0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/>
    </xf>
    <xf numFmtId="0" fontId="61" fillId="34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/>
    </xf>
    <xf numFmtId="0" fontId="61" fillId="34" borderId="10" xfId="0" applyFont="1" applyFill="1" applyBorder="1" applyAlignment="1">
      <alignment/>
    </xf>
    <xf numFmtId="0" fontId="61" fillId="0" borderId="11" xfId="0" applyFont="1" applyBorder="1" applyAlignment="1">
      <alignment wrapText="1"/>
    </xf>
    <xf numFmtId="49" fontId="11" fillId="34" borderId="10" xfId="0" applyNumberFormat="1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horizontal="left" wrapText="1"/>
    </xf>
    <xf numFmtId="0" fontId="1" fillId="0" borderId="10" xfId="53" applyFont="1" applyBorder="1" applyAlignment="1">
      <alignment vertical="top" wrapText="1"/>
      <protection/>
    </xf>
    <xf numFmtId="177" fontId="61" fillId="35" borderId="10" xfId="0" applyNumberFormat="1" applyFont="1" applyFill="1" applyBorder="1" applyAlignment="1">
      <alignment/>
    </xf>
    <xf numFmtId="177" fontId="60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77" fontId="63" fillId="0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Fill="1" applyBorder="1" applyAlignment="1">
      <alignment/>
    </xf>
    <xf numFmtId="0" fontId="3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61" fillId="0" borderId="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 wrapText="1"/>
    </xf>
    <xf numFmtId="49" fontId="72" fillId="0" borderId="10" xfId="0" applyNumberFormat="1" applyFont="1" applyBorder="1" applyAlignment="1">
      <alignment horizontal="left"/>
    </xf>
    <xf numFmtId="177" fontId="60" fillId="35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Border="1" applyAlignment="1">
      <alignment vertical="top" wrapText="1"/>
    </xf>
    <xf numFmtId="177" fontId="61" fillId="35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1" fillId="0" borderId="10" xfId="53" applyNumberFormat="1" applyFont="1" applyBorder="1" applyAlignment="1">
      <alignment horizontal="center" vertical="top" wrapText="1"/>
      <protection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17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Border="1" applyAlignment="1">
      <alignment/>
    </xf>
    <xf numFmtId="177" fontId="65" fillId="35" borderId="10" xfId="0" applyNumberFormat="1" applyFont="1" applyFill="1" applyBorder="1" applyAlignment="1">
      <alignment/>
    </xf>
    <xf numFmtId="49" fontId="63" fillId="0" borderId="10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/>
    </xf>
    <xf numFmtId="177" fontId="3" fillId="0" borderId="10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176" fontId="3" fillId="34" borderId="10" xfId="0" applyNumberFormat="1" applyFont="1" applyFill="1" applyBorder="1" applyAlignment="1">
      <alignment wrapText="1"/>
    </xf>
    <xf numFmtId="177" fontId="1" fillId="35" borderId="10" xfId="0" applyNumberFormat="1" applyFont="1" applyFill="1" applyBorder="1" applyAlignment="1">
      <alignment horizontal="right"/>
    </xf>
    <xf numFmtId="177" fontId="61" fillId="0" borderId="10" xfId="54" applyNumberFormat="1" applyFont="1" applyFill="1" applyBorder="1">
      <alignment/>
      <protection/>
    </xf>
    <xf numFmtId="177" fontId="1" fillId="0" borderId="10" xfId="0" applyNumberFormat="1" applyFont="1" applyFill="1" applyBorder="1" applyAlignment="1">
      <alignment horizontal="right" vertical="top" wrapText="1"/>
    </xf>
    <xf numFmtId="177" fontId="3" fillId="0" borderId="10" xfId="0" applyNumberFormat="1" applyFont="1" applyFill="1" applyBorder="1" applyAlignment="1">
      <alignment horizontal="right"/>
    </xf>
    <xf numFmtId="177" fontId="65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177" fontId="65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vertical="top"/>
    </xf>
    <xf numFmtId="177" fontId="1" fillId="0" borderId="10" xfId="0" applyNumberFormat="1" applyFont="1" applyFill="1" applyBorder="1" applyAlignment="1">
      <alignment vertical="top"/>
    </xf>
    <xf numFmtId="177" fontId="1" fillId="0" borderId="10" xfId="0" applyNumberFormat="1" applyFont="1" applyFill="1" applyBorder="1" applyAlignment="1">
      <alignment horizontal="right" vertical="center" wrapText="1"/>
    </xf>
    <xf numFmtId="0" fontId="69" fillId="0" borderId="10" xfId="0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wrapText="1"/>
    </xf>
    <xf numFmtId="3" fontId="61" fillId="0" borderId="10" xfId="0" applyNumberFormat="1" applyFont="1" applyFill="1" applyBorder="1" applyAlignment="1">
      <alignment horizontal="left" wrapText="1"/>
    </xf>
    <xf numFmtId="0" fontId="61" fillId="34" borderId="10" xfId="0" applyFont="1" applyFill="1" applyBorder="1" applyAlignment="1">
      <alignment horizontal="left" wrapText="1"/>
    </xf>
    <xf numFmtId="177" fontId="15" fillId="0" borderId="0" xfId="0" applyNumberFormat="1" applyFont="1" applyAlignment="1">
      <alignment/>
    </xf>
    <xf numFmtId="0" fontId="61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37">
      <selection activeCell="G13" sqref="G13"/>
    </sheetView>
  </sheetViews>
  <sheetFormatPr defaultColWidth="9.00390625" defaultRowHeight="12.75"/>
  <cols>
    <col min="1" max="1" width="21.375" style="0" customWidth="1"/>
    <col min="2" max="2" width="47.25390625" style="0" customWidth="1"/>
    <col min="3" max="3" width="12.375" style="0" customWidth="1"/>
  </cols>
  <sheetData>
    <row r="1" spans="1:5" ht="15.75">
      <c r="A1" s="191" t="s">
        <v>32</v>
      </c>
      <c r="B1" s="191"/>
      <c r="C1" s="191"/>
      <c r="D1" s="3"/>
      <c r="E1" s="3"/>
    </row>
    <row r="2" spans="1:5" ht="15.75">
      <c r="A2" s="191" t="s">
        <v>19</v>
      </c>
      <c r="B2" s="191"/>
      <c r="C2" s="191"/>
      <c r="D2" s="3"/>
      <c r="E2" s="3"/>
    </row>
    <row r="3" spans="1:5" ht="15.75">
      <c r="A3" s="191" t="s">
        <v>20</v>
      </c>
      <c r="B3" s="191"/>
      <c r="C3" s="191"/>
      <c r="D3" s="3"/>
      <c r="E3" s="3"/>
    </row>
    <row r="4" spans="1:5" ht="15.75">
      <c r="A4" s="191" t="s">
        <v>359</v>
      </c>
      <c r="B4" s="191"/>
      <c r="C4" s="191"/>
      <c r="D4" s="3"/>
      <c r="E4" s="3"/>
    </row>
    <row r="5" spans="1:5" ht="15.75">
      <c r="A5" s="3"/>
      <c r="B5" s="3"/>
      <c r="C5" s="3"/>
      <c r="D5" s="3"/>
      <c r="E5" s="3"/>
    </row>
    <row r="6" spans="1:3" ht="15.75">
      <c r="A6" s="190" t="s">
        <v>34</v>
      </c>
      <c r="B6" s="190"/>
      <c r="C6" s="190"/>
    </row>
    <row r="7" spans="1:3" ht="15.75">
      <c r="A7" s="190" t="s">
        <v>620</v>
      </c>
      <c r="B7" s="190"/>
      <c r="C7" s="190"/>
    </row>
    <row r="8" spans="1:3" ht="15.75">
      <c r="A8" s="190"/>
      <c r="B8" s="190"/>
      <c r="C8" s="190"/>
    </row>
    <row r="9" spans="1:3" ht="47.25">
      <c r="A9" s="6" t="s">
        <v>33</v>
      </c>
      <c r="B9" s="6" t="s">
        <v>31</v>
      </c>
      <c r="C9" s="6" t="s">
        <v>360</v>
      </c>
    </row>
    <row r="10" spans="1:3" ht="15.75">
      <c r="A10" s="16" t="s">
        <v>59</v>
      </c>
      <c r="B10" s="12" t="s">
        <v>34</v>
      </c>
      <c r="C10" s="150">
        <f>C11+C14+C17+C19+C23+C26+C31+C13+C30</f>
        <v>70857.1</v>
      </c>
    </row>
    <row r="11" spans="1:3" ht="15.75">
      <c r="A11" s="17" t="s">
        <v>60</v>
      </c>
      <c r="B11" s="10" t="s">
        <v>35</v>
      </c>
      <c r="C11" s="150">
        <f>C12</f>
        <v>26000</v>
      </c>
    </row>
    <row r="12" spans="1:3" ht="15.75">
      <c r="A12" s="14" t="s">
        <v>61</v>
      </c>
      <c r="B12" s="11" t="s">
        <v>36</v>
      </c>
      <c r="C12" s="38">
        <f>23000+1000+1000+1000</f>
        <v>26000</v>
      </c>
    </row>
    <row r="13" spans="1:3" ht="47.25">
      <c r="A13" s="26" t="s">
        <v>74</v>
      </c>
      <c r="B13" s="22" t="s">
        <v>75</v>
      </c>
      <c r="C13" s="138">
        <v>1100</v>
      </c>
    </row>
    <row r="14" spans="1:3" ht="15.75">
      <c r="A14" s="17" t="s">
        <v>62</v>
      </c>
      <c r="B14" s="10" t="s">
        <v>37</v>
      </c>
      <c r="C14" s="150">
        <f>SUM(C15:C16)</f>
        <v>27900</v>
      </c>
    </row>
    <row r="15" spans="1:3" ht="63">
      <c r="A15" s="14" t="s">
        <v>63</v>
      </c>
      <c r="B15" s="11" t="s">
        <v>38</v>
      </c>
      <c r="C15" s="173">
        <v>1400</v>
      </c>
    </row>
    <row r="16" spans="1:3" ht="15.75">
      <c r="A16" s="14" t="s">
        <v>64</v>
      </c>
      <c r="B16" s="11" t="s">
        <v>39</v>
      </c>
      <c r="C16" s="173">
        <v>26500</v>
      </c>
    </row>
    <row r="17" spans="1:3" ht="15.75">
      <c r="A17" s="17" t="s">
        <v>65</v>
      </c>
      <c r="B17" s="10" t="s">
        <v>40</v>
      </c>
      <c r="C17" s="150">
        <f>C18</f>
        <v>90</v>
      </c>
    </row>
    <row r="18" spans="1:3" ht="110.25">
      <c r="A18" s="14" t="s">
        <v>66</v>
      </c>
      <c r="B18" s="11" t="s">
        <v>41</v>
      </c>
      <c r="C18" s="174">
        <v>90</v>
      </c>
    </row>
    <row r="19" spans="1:3" ht="47.25">
      <c r="A19" s="17" t="s">
        <v>67</v>
      </c>
      <c r="B19" s="10" t="s">
        <v>42</v>
      </c>
      <c r="C19" s="150">
        <f>C20+C22+C21</f>
        <v>3625.1</v>
      </c>
    </row>
    <row r="20" spans="1:3" ht="114" customHeight="1">
      <c r="A20" s="14" t="s">
        <v>68</v>
      </c>
      <c r="B20" s="11" t="s">
        <v>561</v>
      </c>
      <c r="C20" s="38">
        <v>3300</v>
      </c>
    </row>
    <row r="21" spans="1:3" ht="99" customHeight="1">
      <c r="A21" s="151" t="s">
        <v>698</v>
      </c>
      <c r="B21" s="151" t="s">
        <v>699</v>
      </c>
      <c r="C21" s="38">
        <v>65.6</v>
      </c>
    </row>
    <row r="22" spans="1:3" ht="49.5" customHeight="1">
      <c r="A22" s="14" t="s">
        <v>628</v>
      </c>
      <c r="B22" s="151" t="s">
        <v>362</v>
      </c>
      <c r="C22" s="38">
        <f>160.5+99</f>
        <v>259.5</v>
      </c>
    </row>
    <row r="23" spans="1:3" ht="15.75">
      <c r="A23" s="17" t="s">
        <v>69</v>
      </c>
      <c r="B23" s="10" t="s">
        <v>52</v>
      </c>
      <c r="C23" s="150">
        <f>C24+C25</f>
        <v>1250</v>
      </c>
    </row>
    <row r="24" spans="1:3" ht="50.25" customHeight="1">
      <c r="A24" s="14" t="s">
        <v>558</v>
      </c>
      <c r="B24" s="11" t="s">
        <v>559</v>
      </c>
      <c r="C24" s="147">
        <v>770</v>
      </c>
    </row>
    <row r="25" spans="1:3" ht="50.25" customHeight="1">
      <c r="A25" s="14" t="s">
        <v>665</v>
      </c>
      <c r="B25" s="11" t="s">
        <v>666</v>
      </c>
      <c r="C25" s="147">
        <v>480</v>
      </c>
    </row>
    <row r="26" spans="1:3" ht="31.5">
      <c r="A26" s="17" t="s">
        <v>70</v>
      </c>
      <c r="B26" s="10" t="s">
        <v>43</v>
      </c>
      <c r="C26" s="150">
        <f>C27+C29+C28</f>
        <v>8802</v>
      </c>
    </row>
    <row r="27" spans="1:3" ht="63">
      <c r="A27" s="14" t="s">
        <v>548</v>
      </c>
      <c r="B27" s="11" t="s">
        <v>363</v>
      </c>
      <c r="C27" s="38">
        <v>1000</v>
      </c>
    </row>
    <row r="28" spans="1:3" ht="85.5" customHeight="1">
      <c r="A28" s="14" t="s">
        <v>549</v>
      </c>
      <c r="B28" s="15" t="s">
        <v>560</v>
      </c>
      <c r="C28" s="38">
        <v>6668</v>
      </c>
    </row>
    <row r="29" spans="1:3" ht="110.25">
      <c r="A29" s="14" t="s">
        <v>71</v>
      </c>
      <c r="B29" s="11" t="s">
        <v>44</v>
      </c>
      <c r="C29" s="38">
        <v>1134</v>
      </c>
    </row>
    <row r="30" spans="1:3" ht="63">
      <c r="A30" s="26" t="s">
        <v>550</v>
      </c>
      <c r="B30" s="22" t="s">
        <v>364</v>
      </c>
      <c r="C30" s="138">
        <v>20</v>
      </c>
    </row>
    <row r="31" spans="1:3" ht="15.75">
      <c r="A31" s="19" t="s">
        <v>72</v>
      </c>
      <c r="B31" s="10" t="s">
        <v>45</v>
      </c>
      <c r="C31" s="150">
        <f>C32</f>
        <v>2070</v>
      </c>
    </row>
    <row r="32" spans="1:3" ht="31.5">
      <c r="A32" s="18" t="s">
        <v>557</v>
      </c>
      <c r="B32" s="11" t="s">
        <v>365</v>
      </c>
      <c r="C32" s="174">
        <f>1200+870</f>
        <v>2070</v>
      </c>
    </row>
    <row r="33" spans="1:3" ht="15" customHeight="1">
      <c r="A33" s="17" t="s">
        <v>73</v>
      </c>
      <c r="B33" s="10" t="s">
        <v>46</v>
      </c>
      <c r="C33" s="150">
        <f>C34+C41+C37+C38+C35+C36+C40+C39</f>
        <v>24245.1</v>
      </c>
    </row>
    <row r="34" spans="1:3" ht="47.25">
      <c r="A34" s="14" t="s">
        <v>694</v>
      </c>
      <c r="B34" s="11" t="s">
        <v>695</v>
      </c>
      <c r="C34" s="38">
        <v>4190</v>
      </c>
    </row>
    <row r="35" spans="1:3" ht="126">
      <c r="A35" s="154" t="s">
        <v>627</v>
      </c>
      <c r="B35" s="136" t="s">
        <v>366</v>
      </c>
      <c r="C35" s="38">
        <v>338.4</v>
      </c>
    </row>
    <row r="36" spans="1:3" ht="31.5">
      <c r="A36" s="154" t="s">
        <v>626</v>
      </c>
      <c r="B36" s="136" t="s">
        <v>629</v>
      </c>
      <c r="C36" s="38">
        <f>19959.5+687.7+109.6-5700+2127.5</f>
        <v>17184.3</v>
      </c>
    </row>
    <row r="37" spans="1:5" ht="66" customHeight="1">
      <c r="A37" s="7" t="s">
        <v>625</v>
      </c>
      <c r="B37" s="11" t="s">
        <v>562</v>
      </c>
      <c r="C37" s="38">
        <f>448.3+38.7</f>
        <v>487</v>
      </c>
      <c r="D37" s="131"/>
      <c r="E37" s="131"/>
    </row>
    <row r="38" spans="1:3" ht="47.25">
      <c r="A38" s="7" t="s">
        <v>671</v>
      </c>
      <c r="B38" s="15" t="s">
        <v>563</v>
      </c>
      <c r="C38" s="38">
        <v>632.1</v>
      </c>
    </row>
    <row r="39" spans="1:3" ht="78.75">
      <c r="A39" s="7" t="s">
        <v>696</v>
      </c>
      <c r="B39" s="15" t="s">
        <v>697</v>
      </c>
      <c r="C39" s="38">
        <v>788.3</v>
      </c>
    </row>
    <row r="40" spans="1:3" ht="36.75" customHeight="1">
      <c r="A40" s="7" t="s">
        <v>693</v>
      </c>
      <c r="B40" s="15" t="s">
        <v>692</v>
      </c>
      <c r="C40" s="38">
        <v>100</v>
      </c>
    </row>
    <row r="41" spans="1:7" ht="33" customHeight="1">
      <c r="A41" s="14" t="s">
        <v>624</v>
      </c>
      <c r="B41" s="11" t="s">
        <v>367</v>
      </c>
      <c r="C41" s="147">
        <f>400+581.4-581.4+125</f>
        <v>525</v>
      </c>
      <c r="G41" s="142"/>
    </row>
    <row r="42" spans="1:3" ht="15.75">
      <c r="A42" s="189" t="s">
        <v>47</v>
      </c>
      <c r="B42" s="189"/>
      <c r="C42" s="150">
        <f>C10+C33</f>
        <v>95102.20000000001</v>
      </c>
    </row>
    <row r="43" spans="1:3" ht="15.75">
      <c r="A43" s="1"/>
      <c r="B43" s="1"/>
      <c r="C43" s="1"/>
    </row>
    <row r="44" ht="15.75">
      <c r="C44" s="146"/>
    </row>
    <row r="47" ht="12.75">
      <c r="C47" s="142"/>
    </row>
  </sheetData>
  <sheetProtection/>
  <mergeCells count="8">
    <mergeCell ref="A42:B42"/>
    <mergeCell ref="A6:C6"/>
    <mergeCell ref="A7:C7"/>
    <mergeCell ref="A8:C8"/>
    <mergeCell ref="A1:C1"/>
    <mergeCell ref="A2:C2"/>
    <mergeCell ref="A3:C3"/>
    <mergeCell ref="A4:C4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="110" zoomScaleNormal="110" workbookViewId="0" topLeftCell="A22">
      <selection activeCell="E26" sqref="E26"/>
    </sheetView>
  </sheetViews>
  <sheetFormatPr defaultColWidth="9.00390625" defaultRowHeight="12.75"/>
  <cols>
    <col min="1" max="1" width="89.375" style="0" customWidth="1"/>
    <col min="2" max="2" width="17.875" style="0" customWidth="1"/>
    <col min="5" max="5" width="12.375" style="0" customWidth="1"/>
    <col min="7" max="7" width="21.375" style="0" customWidth="1"/>
  </cols>
  <sheetData>
    <row r="1" spans="1:5" ht="15.75">
      <c r="A1" s="191" t="s">
        <v>50</v>
      </c>
      <c r="B1" s="191"/>
      <c r="C1" s="191"/>
      <c r="D1" s="191"/>
      <c r="E1" s="191"/>
    </row>
    <row r="2" spans="1:5" ht="15.75">
      <c r="A2" s="191" t="s">
        <v>19</v>
      </c>
      <c r="B2" s="191"/>
      <c r="C2" s="191"/>
      <c r="D2" s="191"/>
      <c r="E2" s="191"/>
    </row>
    <row r="3" spans="1:5" ht="13.5" customHeight="1">
      <c r="A3" s="191" t="s">
        <v>20</v>
      </c>
      <c r="B3" s="191"/>
      <c r="C3" s="191"/>
      <c r="D3" s="191"/>
      <c r="E3" s="191"/>
    </row>
    <row r="4" spans="1:5" ht="15.75">
      <c r="A4" s="191" t="s">
        <v>373</v>
      </c>
      <c r="B4" s="191"/>
      <c r="C4" s="191"/>
      <c r="D4" s="191"/>
      <c r="E4" s="191"/>
    </row>
    <row r="6" spans="1:5" ht="103.5" customHeight="1">
      <c r="A6" s="192" t="s">
        <v>621</v>
      </c>
      <c r="B6" s="192"/>
      <c r="C6" s="192"/>
      <c r="D6" s="192"/>
      <c r="E6" s="192"/>
    </row>
    <row r="8" spans="1:5" ht="31.5">
      <c r="A8" s="24" t="s">
        <v>31</v>
      </c>
      <c r="B8" s="23" t="s">
        <v>76</v>
      </c>
      <c r="C8" s="23" t="s">
        <v>77</v>
      </c>
      <c r="D8" s="23" t="s">
        <v>78</v>
      </c>
      <c r="E8" s="23" t="s">
        <v>79</v>
      </c>
    </row>
    <row r="9" spans="1:7" ht="46.5" customHeight="1">
      <c r="A9" s="22" t="s">
        <v>351</v>
      </c>
      <c r="B9" s="77" t="s">
        <v>379</v>
      </c>
      <c r="C9" s="77"/>
      <c r="D9" s="78"/>
      <c r="E9" s="138">
        <f>E11+E15+E19+E31+E35+E43</f>
        <v>10147.5</v>
      </c>
      <c r="G9" s="142"/>
    </row>
    <row r="10" spans="1:5" ht="18" customHeight="1">
      <c r="A10" s="34" t="s">
        <v>376</v>
      </c>
      <c r="B10" s="81" t="s">
        <v>377</v>
      </c>
      <c r="C10" s="77"/>
      <c r="D10" s="78"/>
      <c r="E10" s="67">
        <f>E11</f>
        <v>647.5</v>
      </c>
    </row>
    <row r="11" spans="1:5" ht="31.5">
      <c r="A11" s="34" t="s">
        <v>109</v>
      </c>
      <c r="B11" s="81" t="s">
        <v>381</v>
      </c>
      <c r="C11" s="81"/>
      <c r="D11" s="82"/>
      <c r="E11" s="38">
        <f>E12</f>
        <v>647.5</v>
      </c>
    </row>
    <row r="12" spans="1:5" ht="31.5">
      <c r="A12" s="109" t="s">
        <v>631</v>
      </c>
      <c r="B12" s="81" t="s">
        <v>381</v>
      </c>
      <c r="C12" s="81">
        <v>200</v>
      </c>
      <c r="D12" s="82"/>
      <c r="E12" s="38">
        <f>E13</f>
        <v>647.5</v>
      </c>
    </row>
    <row r="13" spans="1:5" ht="15.75">
      <c r="A13" s="34" t="s">
        <v>2</v>
      </c>
      <c r="B13" s="81" t="s">
        <v>381</v>
      </c>
      <c r="C13" s="81">
        <v>200</v>
      </c>
      <c r="D13" s="82" t="s">
        <v>13</v>
      </c>
      <c r="E13" s="38">
        <f>700-52.5</f>
        <v>647.5</v>
      </c>
    </row>
    <row r="14" spans="1:5" ht="15.75">
      <c r="A14" s="34" t="s">
        <v>378</v>
      </c>
      <c r="B14" s="81" t="s">
        <v>380</v>
      </c>
      <c r="C14" s="81"/>
      <c r="D14" s="82"/>
      <c r="E14" s="38">
        <f>E15</f>
        <v>2804</v>
      </c>
    </row>
    <row r="15" spans="1:5" ht="15.75">
      <c r="A15" s="34" t="s">
        <v>111</v>
      </c>
      <c r="B15" s="81" t="s">
        <v>382</v>
      </c>
      <c r="C15" s="81"/>
      <c r="D15" s="82"/>
      <c r="E15" s="38">
        <f>E16</f>
        <v>2804</v>
      </c>
    </row>
    <row r="16" spans="1:5" ht="31.5">
      <c r="A16" s="109" t="s">
        <v>631</v>
      </c>
      <c r="B16" s="81" t="s">
        <v>382</v>
      </c>
      <c r="C16" s="81">
        <v>200</v>
      </c>
      <c r="D16" s="82"/>
      <c r="E16" s="38">
        <f>E17</f>
        <v>2804</v>
      </c>
    </row>
    <row r="17" spans="1:5" ht="15.75">
      <c r="A17" s="2" t="s">
        <v>5</v>
      </c>
      <c r="B17" s="81" t="s">
        <v>382</v>
      </c>
      <c r="C17" s="81">
        <v>200</v>
      </c>
      <c r="D17" s="82" t="s">
        <v>16</v>
      </c>
      <c r="E17" s="38">
        <f>3200-150-298.2+52.2</f>
        <v>2804</v>
      </c>
    </row>
    <row r="18" spans="1:5" ht="31.5">
      <c r="A18" s="2" t="s">
        <v>383</v>
      </c>
      <c r="B18" s="81" t="s">
        <v>384</v>
      </c>
      <c r="C18" s="81"/>
      <c r="D18" s="82"/>
      <c r="E18" s="38">
        <f>E19+E31+E26</f>
        <v>5122.2</v>
      </c>
    </row>
    <row r="19" spans="1:5" ht="31.5">
      <c r="A19" s="34" t="s">
        <v>113</v>
      </c>
      <c r="B19" s="81" t="s">
        <v>385</v>
      </c>
      <c r="C19" s="81"/>
      <c r="D19" s="82"/>
      <c r="E19" s="38">
        <f>E20+E22+E24+E26</f>
        <v>792.0000000000001</v>
      </c>
    </row>
    <row r="20" spans="1:5" ht="31.5" hidden="1">
      <c r="A20" s="40" t="s">
        <v>98</v>
      </c>
      <c r="B20" s="81" t="s">
        <v>328</v>
      </c>
      <c r="C20" s="83">
        <v>244</v>
      </c>
      <c r="D20" s="84"/>
      <c r="E20" s="38">
        <f>E21</f>
        <v>0</v>
      </c>
    </row>
    <row r="21" spans="1:5" ht="15.75" hidden="1">
      <c r="A21" s="40" t="s">
        <v>2</v>
      </c>
      <c r="B21" s="81" t="s">
        <v>328</v>
      </c>
      <c r="C21" s="83">
        <v>244</v>
      </c>
      <c r="D21" s="84" t="s">
        <v>13</v>
      </c>
      <c r="E21" s="38">
        <v>0</v>
      </c>
    </row>
    <row r="22" spans="1:5" ht="31.5">
      <c r="A22" s="109" t="s">
        <v>631</v>
      </c>
      <c r="B22" s="81" t="s">
        <v>385</v>
      </c>
      <c r="C22" s="83">
        <v>200</v>
      </c>
      <c r="D22" s="84"/>
      <c r="E22" s="38">
        <f>E23</f>
        <v>23.599999999999998</v>
      </c>
    </row>
    <row r="23" spans="1:5" ht="15.75">
      <c r="A23" s="40" t="s">
        <v>4</v>
      </c>
      <c r="B23" s="81" t="s">
        <v>385</v>
      </c>
      <c r="C23" s="83">
        <v>200</v>
      </c>
      <c r="D23" s="84" t="s">
        <v>15</v>
      </c>
      <c r="E23" s="38">
        <f>581.4-581.4+52.4-28.8</f>
        <v>23.599999999999998</v>
      </c>
    </row>
    <row r="24" spans="1:5" ht="15.75">
      <c r="A24" s="177" t="s">
        <v>640</v>
      </c>
      <c r="B24" s="81" t="s">
        <v>385</v>
      </c>
      <c r="C24" s="83">
        <v>400</v>
      </c>
      <c r="D24" s="84"/>
      <c r="E24" s="38">
        <f>E25</f>
        <v>628.2</v>
      </c>
    </row>
    <row r="25" spans="1:5" ht="17.25" customHeight="1">
      <c r="A25" s="40" t="s">
        <v>4</v>
      </c>
      <c r="B25" s="81" t="s">
        <v>385</v>
      </c>
      <c r="C25" s="83">
        <v>400</v>
      </c>
      <c r="D25" s="84" t="s">
        <v>15</v>
      </c>
      <c r="E25" s="38">
        <f>889.6-150-100-11.4</f>
        <v>628.2</v>
      </c>
    </row>
    <row r="26" spans="1:5" ht="48" customHeight="1">
      <c r="A26" s="177" t="s">
        <v>715</v>
      </c>
      <c r="B26" s="81" t="s">
        <v>712</v>
      </c>
      <c r="C26" s="83"/>
      <c r="D26" s="84"/>
      <c r="E26" s="38">
        <f>E27+E29</f>
        <v>140.20000000000002</v>
      </c>
    </row>
    <row r="27" spans="1:5" ht="30.75" customHeight="1">
      <c r="A27" s="109" t="s">
        <v>631</v>
      </c>
      <c r="B27" s="81" t="s">
        <v>712</v>
      </c>
      <c r="C27" s="83">
        <v>200</v>
      </c>
      <c r="D27" s="84"/>
      <c r="E27" s="38">
        <f>E28</f>
        <v>28.8</v>
      </c>
    </row>
    <row r="28" spans="1:5" ht="17.25" customHeight="1">
      <c r="A28" s="40" t="s">
        <v>4</v>
      </c>
      <c r="B28" s="81" t="s">
        <v>712</v>
      </c>
      <c r="C28" s="83">
        <v>200</v>
      </c>
      <c r="D28" s="84" t="s">
        <v>15</v>
      </c>
      <c r="E28" s="38">
        <v>28.8</v>
      </c>
    </row>
    <row r="29" spans="1:5" ht="22.5" customHeight="1">
      <c r="A29" s="177" t="s">
        <v>640</v>
      </c>
      <c r="B29" s="81" t="s">
        <v>712</v>
      </c>
      <c r="C29" s="83">
        <v>400</v>
      </c>
      <c r="D29" s="84"/>
      <c r="E29" s="38">
        <f>E30</f>
        <v>111.4</v>
      </c>
    </row>
    <row r="30" spans="1:5" ht="17.25" customHeight="1">
      <c r="A30" s="40" t="s">
        <v>4</v>
      </c>
      <c r="B30" s="81" t="s">
        <v>712</v>
      </c>
      <c r="C30" s="83">
        <v>400</v>
      </c>
      <c r="D30" s="84" t="s">
        <v>15</v>
      </c>
      <c r="E30" s="38">
        <v>111.4</v>
      </c>
    </row>
    <row r="31" spans="1:5" ht="47.25">
      <c r="A31" s="34" t="s">
        <v>703</v>
      </c>
      <c r="B31" s="81" t="s">
        <v>701</v>
      </c>
      <c r="C31" s="81"/>
      <c r="D31" s="82"/>
      <c r="E31" s="38">
        <f>E32+E39</f>
        <v>4190</v>
      </c>
    </row>
    <row r="32" spans="1:5" ht="31.5">
      <c r="A32" s="109" t="s">
        <v>631</v>
      </c>
      <c r="B32" s="81" t="s">
        <v>701</v>
      </c>
      <c r="C32" s="81">
        <v>200</v>
      </c>
      <c r="D32" s="82"/>
      <c r="E32" s="38">
        <f>E33</f>
        <v>529</v>
      </c>
    </row>
    <row r="33" spans="1:5" ht="15.75">
      <c r="A33" s="34" t="s">
        <v>4</v>
      </c>
      <c r="B33" s="81" t="s">
        <v>701</v>
      </c>
      <c r="C33" s="81">
        <v>200</v>
      </c>
      <c r="D33" s="82" t="s">
        <v>15</v>
      </c>
      <c r="E33" s="38">
        <v>529</v>
      </c>
    </row>
    <row r="34" spans="1:5" ht="18" customHeight="1" hidden="1">
      <c r="A34" s="2" t="s">
        <v>387</v>
      </c>
      <c r="B34" s="81" t="s">
        <v>388</v>
      </c>
      <c r="C34" s="81"/>
      <c r="D34" s="82"/>
      <c r="E34" s="38">
        <f>E35</f>
        <v>0</v>
      </c>
    </row>
    <row r="35" spans="1:5" ht="17.25" customHeight="1" hidden="1">
      <c r="A35" s="34" t="s">
        <v>118</v>
      </c>
      <c r="B35" s="81" t="s">
        <v>389</v>
      </c>
      <c r="C35" s="81"/>
      <c r="D35" s="82"/>
      <c r="E35" s="38">
        <f>E36+E38</f>
        <v>0</v>
      </c>
    </row>
    <row r="36" spans="1:5" ht="31.5" hidden="1">
      <c r="A36" s="2" t="s">
        <v>119</v>
      </c>
      <c r="B36" s="81" t="s">
        <v>330</v>
      </c>
      <c r="C36" s="81">
        <v>810</v>
      </c>
      <c r="D36" s="82"/>
      <c r="E36" s="38">
        <f>E37</f>
        <v>0</v>
      </c>
    </row>
    <row r="37" spans="1:5" ht="15.75" hidden="1">
      <c r="A37" s="2" t="s">
        <v>3</v>
      </c>
      <c r="B37" s="81" t="s">
        <v>330</v>
      </c>
      <c r="C37" s="81">
        <v>810</v>
      </c>
      <c r="D37" s="82" t="s">
        <v>14</v>
      </c>
      <c r="E37" s="38">
        <v>0</v>
      </c>
    </row>
    <row r="38" spans="1:5" ht="31.5" hidden="1">
      <c r="A38" s="109" t="s">
        <v>545</v>
      </c>
      <c r="B38" s="81" t="s">
        <v>389</v>
      </c>
      <c r="C38" s="81">
        <v>240</v>
      </c>
      <c r="D38" s="82"/>
      <c r="E38" s="38">
        <f>E41</f>
        <v>0</v>
      </c>
    </row>
    <row r="39" spans="1:5" ht="15.75">
      <c r="A39" s="177" t="s">
        <v>640</v>
      </c>
      <c r="B39" s="81" t="s">
        <v>701</v>
      </c>
      <c r="C39" s="81">
        <v>400</v>
      </c>
      <c r="D39" s="82"/>
      <c r="E39" s="38">
        <f>E40</f>
        <v>3661</v>
      </c>
    </row>
    <row r="40" spans="1:5" ht="15.75">
      <c r="A40" s="40" t="s">
        <v>4</v>
      </c>
      <c r="B40" s="81" t="s">
        <v>701</v>
      </c>
      <c r="C40" s="81">
        <v>400</v>
      </c>
      <c r="D40" s="82" t="s">
        <v>15</v>
      </c>
      <c r="E40" s="38">
        <v>3661</v>
      </c>
    </row>
    <row r="41" spans="1:5" ht="15.75" hidden="1">
      <c r="A41" s="2" t="s">
        <v>5</v>
      </c>
      <c r="B41" s="81" t="s">
        <v>389</v>
      </c>
      <c r="C41" s="81">
        <v>240</v>
      </c>
      <c r="D41" s="82" t="s">
        <v>16</v>
      </c>
      <c r="E41" s="38">
        <v>0</v>
      </c>
    </row>
    <row r="42" spans="1:5" ht="15.75">
      <c r="A42" s="2" t="s">
        <v>391</v>
      </c>
      <c r="B42" s="81" t="s">
        <v>390</v>
      </c>
      <c r="C42" s="81"/>
      <c r="D42" s="82"/>
      <c r="E42" s="38">
        <f>E43</f>
        <v>1714</v>
      </c>
    </row>
    <row r="43" spans="1:5" ht="31.5">
      <c r="A43" s="2" t="s">
        <v>120</v>
      </c>
      <c r="B43" s="81" t="s">
        <v>392</v>
      </c>
      <c r="C43" s="81"/>
      <c r="D43" s="82"/>
      <c r="E43" s="38">
        <f>E44</f>
        <v>1714</v>
      </c>
    </row>
    <row r="44" spans="1:5" ht="31.5">
      <c r="A44" s="109" t="s">
        <v>631</v>
      </c>
      <c r="B44" s="81" t="s">
        <v>392</v>
      </c>
      <c r="C44" s="81">
        <v>200</v>
      </c>
      <c r="D44" s="82"/>
      <c r="E44" s="38">
        <f>E45</f>
        <v>1714</v>
      </c>
    </row>
    <row r="45" spans="1:5" ht="15.75">
      <c r="A45" s="2" t="s">
        <v>3</v>
      </c>
      <c r="B45" s="81" t="s">
        <v>392</v>
      </c>
      <c r="C45" s="81">
        <v>200</v>
      </c>
      <c r="D45" s="82" t="s">
        <v>14</v>
      </c>
      <c r="E45" s="38">
        <f>2158-586.3+142.3</f>
        <v>1714</v>
      </c>
    </row>
    <row r="46" spans="1:5" ht="47.25">
      <c r="A46" s="69" t="s">
        <v>352</v>
      </c>
      <c r="B46" s="77" t="s">
        <v>400</v>
      </c>
      <c r="C46" s="77"/>
      <c r="D46" s="78"/>
      <c r="E46" s="138">
        <f>E47+E76+E91+E123+E143+E155</f>
        <v>1655.7</v>
      </c>
    </row>
    <row r="47" spans="1:7" ht="48" customHeight="1">
      <c r="A47" s="68" t="s">
        <v>125</v>
      </c>
      <c r="B47" s="79" t="s">
        <v>394</v>
      </c>
      <c r="C47" s="79"/>
      <c r="D47" s="80"/>
      <c r="E47" s="176">
        <f>E52+E58+E61+E65+E70+E73+E49</f>
        <v>994.7</v>
      </c>
      <c r="G47" s="142"/>
    </row>
    <row r="48" spans="1:5" ht="17.25" customHeight="1">
      <c r="A48" s="2" t="s">
        <v>668</v>
      </c>
      <c r="B48" s="81" t="s">
        <v>393</v>
      </c>
      <c r="C48" s="81"/>
      <c r="D48" s="82"/>
      <c r="E48" s="38">
        <f>E52+E49</f>
        <v>853.8000000000001</v>
      </c>
    </row>
    <row r="49" spans="1:5" ht="16.5" customHeight="1">
      <c r="A49" s="51" t="s">
        <v>682</v>
      </c>
      <c r="B49" s="81" t="s">
        <v>681</v>
      </c>
      <c r="C49" s="81"/>
      <c r="D49" s="82"/>
      <c r="E49" s="38">
        <f>E50</f>
        <v>191.5</v>
      </c>
    </row>
    <row r="50" spans="1:5" ht="30" customHeight="1">
      <c r="A50" s="109" t="s">
        <v>631</v>
      </c>
      <c r="B50" s="81" t="s">
        <v>681</v>
      </c>
      <c r="C50" s="81">
        <v>200</v>
      </c>
      <c r="D50" s="82"/>
      <c r="E50" s="38">
        <f>E51</f>
        <v>191.5</v>
      </c>
    </row>
    <row r="51" spans="1:5" ht="17.25" customHeight="1">
      <c r="A51" s="28" t="s">
        <v>1</v>
      </c>
      <c r="B51" s="81" t="s">
        <v>681</v>
      </c>
      <c r="C51" s="81">
        <v>200</v>
      </c>
      <c r="D51" s="82" t="s">
        <v>27</v>
      </c>
      <c r="E51" s="38">
        <v>191.5</v>
      </c>
    </row>
    <row r="52" spans="1:5" ht="15.75">
      <c r="A52" s="34" t="s">
        <v>667</v>
      </c>
      <c r="B52" s="81" t="s">
        <v>579</v>
      </c>
      <c r="C52" s="81"/>
      <c r="D52" s="82"/>
      <c r="E52" s="38">
        <f>E53+E55</f>
        <v>662.3000000000001</v>
      </c>
    </row>
    <row r="53" spans="1:5" ht="30.75" customHeight="1">
      <c r="A53" s="109" t="s">
        <v>631</v>
      </c>
      <c r="B53" s="81" t="s">
        <v>579</v>
      </c>
      <c r="C53" s="81">
        <v>200</v>
      </c>
      <c r="D53" s="82"/>
      <c r="E53" s="38">
        <f>E54</f>
        <v>637.3000000000001</v>
      </c>
    </row>
    <row r="54" spans="1:5" ht="15.75">
      <c r="A54" s="28" t="s">
        <v>1</v>
      </c>
      <c r="B54" s="81" t="s">
        <v>579</v>
      </c>
      <c r="C54" s="81">
        <v>200</v>
      </c>
      <c r="D54" s="82" t="s">
        <v>27</v>
      </c>
      <c r="E54" s="38">
        <f>425+262.2+3.6-218.2-20.3+100+85</f>
        <v>637.3000000000001</v>
      </c>
    </row>
    <row r="55" spans="1:5" ht="15.75">
      <c r="A55" s="2" t="s">
        <v>630</v>
      </c>
      <c r="B55" s="81" t="s">
        <v>579</v>
      </c>
      <c r="C55" s="81">
        <v>300</v>
      </c>
      <c r="D55" s="82"/>
      <c r="E55" s="38">
        <f>E56</f>
        <v>25</v>
      </c>
    </row>
    <row r="56" spans="1:5" ht="15.75">
      <c r="A56" s="28" t="s">
        <v>1</v>
      </c>
      <c r="B56" s="81" t="s">
        <v>579</v>
      </c>
      <c r="C56" s="81">
        <v>300</v>
      </c>
      <c r="D56" s="82" t="s">
        <v>27</v>
      </c>
      <c r="E56" s="38">
        <v>25</v>
      </c>
    </row>
    <row r="57" spans="1:5" ht="30" customHeight="1">
      <c r="A57" s="2" t="s">
        <v>669</v>
      </c>
      <c r="B57" s="81" t="s">
        <v>396</v>
      </c>
      <c r="C57" s="81"/>
      <c r="D57" s="82"/>
      <c r="E57" s="38">
        <f>E58</f>
        <v>102</v>
      </c>
    </row>
    <row r="58" spans="1:5" ht="15.75">
      <c r="A58" s="34" t="s">
        <v>131</v>
      </c>
      <c r="B58" s="81" t="s">
        <v>395</v>
      </c>
      <c r="C58" s="81"/>
      <c r="D58" s="82"/>
      <c r="E58" s="38">
        <f>E59</f>
        <v>102</v>
      </c>
    </row>
    <row r="59" spans="1:5" ht="31.5">
      <c r="A59" s="109" t="s">
        <v>631</v>
      </c>
      <c r="B59" s="81" t="s">
        <v>395</v>
      </c>
      <c r="C59" s="81">
        <v>200</v>
      </c>
      <c r="D59" s="82"/>
      <c r="E59" s="38">
        <f>E60</f>
        <v>102</v>
      </c>
    </row>
    <row r="60" spans="1:5" ht="15.75">
      <c r="A60" s="28" t="s">
        <v>1</v>
      </c>
      <c r="B60" s="81" t="s">
        <v>395</v>
      </c>
      <c r="C60" s="81">
        <v>200</v>
      </c>
      <c r="D60" s="82" t="s">
        <v>27</v>
      </c>
      <c r="E60" s="38">
        <f>95+7</f>
        <v>102</v>
      </c>
    </row>
    <row r="61" spans="1:5" ht="15.75" hidden="1">
      <c r="A61" s="34" t="s">
        <v>133</v>
      </c>
      <c r="B61" s="81" t="s">
        <v>134</v>
      </c>
      <c r="C61" s="81"/>
      <c r="D61" s="82"/>
      <c r="E61" s="38">
        <f>E62</f>
        <v>0</v>
      </c>
    </row>
    <row r="62" spans="1:5" ht="31.5" hidden="1">
      <c r="A62" s="28" t="s">
        <v>98</v>
      </c>
      <c r="B62" s="81" t="s">
        <v>134</v>
      </c>
      <c r="C62" s="81">
        <v>244</v>
      </c>
      <c r="D62" s="82"/>
      <c r="E62" s="38">
        <f>E63</f>
        <v>0</v>
      </c>
    </row>
    <row r="63" spans="1:5" ht="15.75" hidden="1">
      <c r="A63" s="28" t="s">
        <v>1</v>
      </c>
      <c r="B63" s="81" t="s">
        <v>134</v>
      </c>
      <c r="C63" s="81">
        <v>244</v>
      </c>
      <c r="D63" s="82" t="s">
        <v>27</v>
      </c>
      <c r="E63" s="38">
        <v>0</v>
      </c>
    </row>
    <row r="64" spans="1:5" ht="15.75">
      <c r="A64" s="2" t="s">
        <v>397</v>
      </c>
      <c r="B64" s="81" t="s">
        <v>611</v>
      </c>
      <c r="C64" s="81"/>
      <c r="D64" s="82"/>
      <c r="E64" s="38">
        <f>E65</f>
        <v>38.9</v>
      </c>
    </row>
    <row r="65" spans="1:5" ht="15.75">
      <c r="A65" s="34" t="s">
        <v>135</v>
      </c>
      <c r="B65" s="81" t="s">
        <v>612</v>
      </c>
      <c r="C65" s="81"/>
      <c r="D65" s="82"/>
      <c r="E65" s="38">
        <f>E68</f>
        <v>38.9</v>
      </c>
    </row>
    <row r="66" spans="1:5" ht="15.75" hidden="1">
      <c r="A66" s="2" t="s">
        <v>130</v>
      </c>
      <c r="B66" s="81" t="s">
        <v>136</v>
      </c>
      <c r="C66" s="81">
        <v>350</v>
      </c>
      <c r="D66" s="82"/>
      <c r="E66" s="38">
        <f>E67</f>
        <v>0</v>
      </c>
    </row>
    <row r="67" spans="1:5" ht="15.75" hidden="1">
      <c r="A67" s="28" t="s">
        <v>1</v>
      </c>
      <c r="B67" s="81" t="s">
        <v>136</v>
      </c>
      <c r="C67" s="81">
        <v>350</v>
      </c>
      <c r="D67" s="82" t="s">
        <v>27</v>
      </c>
      <c r="E67" s="38">
        <v>0</v>
      </c>
    </row>
    <row r="68" spans="1:5" ht="31.5">
      <c r="A68" s="109" t="s">
        <v>631</v>
      </c>
      <c r="B68" s="81" t="s">
        <v>612</v>
      </c>
      <c r="C68" s="81">
        <v>200</v>
      </c>
      <c r="D68" s="82"/>
      <c r="E68" s="38">
        <f>E69</f>
        <v>38.9</v>
      </c>
    </row>
    <row r="69" spans="1:5" ht="15.75">
      <c r="A69" s="28" t="s">
        <v>5</v>
      </c>
      <c r="B69" s="81" t="s">
        <v>612</v>
      </c>
      <c r="C69" s="81">
        <v>200</v>
      </c>
      <c r="D69" s="82" t="s">
        <v>16</v>
      </c>
      <c r="E69" s="38">
        <f>90-51.1</f>
        <v>38.9</v>
      </c>
    </row>
    <row r="70" spans="1:5" ht="15.75" hidden="1">
      <c r="A70" s="34" t="s">
        <v>137</v>
      </c>
      <c r="B70" s="81" t="s">
        <v>138</v>
      </c>
      <c r="C70" s="81"/>
      <c r="D70" s="82"/>
      <c r="E70" s="137">
        <f>E71</f>
        <v>0</v>
      </c>
    </row>
    <row r="71" spans="1:5" ht="31.5" hidden="1">
      <c r="A71" s="28" t="s">
        <v>98</v>
      </c>
      <c r="B71" s="81" t="s">
        <v>138</v>
      </c>
      <c r="C71" s="81">
        <v>244</v>
      </c>
      <c r="D71" s="82"/>
      <c r="E71" s="137">
        <f>E72</f>
        <v>0</v>
      </c>
    </row>
    <row r="72" spans="1:5" ht="15.75" hidden="1">
      <c r="A72" s="28" t="s">
        <v>1</v>
      </c>
      <c r="B72" s="81" t="s">
        <v>138</v>
      </c>
      <c r="C72" s="81">
        <v>244</v>
      </c>
      <c r="D72" s="82" t="s">
        <v>27</v>
      </c>
      <c r="E72" s="137">
        <v>0</v>
      </c>
    </row>
    <row r="73" spans="1:5" ht="15.75" hidden="1">
      <c r="A73" s="34" t="s">
        <v>139</v>
      </c>
      <c r="B73" s="81" t="s">
        <v>140</v>
      </c>
      <c r="C73" s="81"/>
      <c r="D73" s="82"/>
      <c r="E73" s="137">
        <f>E74</f>
        <v>0</v>
      </c>
    </row>
    <row r="74" spans="1:5" ht="31.5" hidden="1">
      <c r="A74" s="28" t="s">
        <v>98</v>
      </c>
      <c r="B74" s="81" t="s">
        <v>140</v>
      </c>
      <c r="C74" s="81">
        <v>244</v>
      </c>
      <c r="D74" s="82"/>
      <c r="E74" s="137">
        <f>E75</f>
        <v>0</v>
      </c>
    </row>
    <row r="75" spans="1:5" ht="15.75" hidden="1">
      <c r="A75" s="28" t="s">
        <v>1</v>
      </c>
      <c r="B75" s="81" t="s">
        <v>140</v>
      </c>
      <c r="C75" s="81">
        <v>244</v>
      </c>
      <c r="D75" s="82" t="s">
        <v>27</v>
      </c>
      <c r="E75" s="137">
        <v>0</v>
      </c>
    </row>
    <row r="76" spans="1:5" ht="47.25" hidden="1">
      <c r="A76" s="68" t="s">
        <v>353</v>
      </c>
      <c r="B76" s="79" t="s">
        <v>402</v>
      </c>
      <c r="C76" s="81"/>
      <c r="D76" s="82"/>
      <c r="E76" s="165">
        <f>E78+E84+E88</f>
        <v>0</v>
      </c>
    </row>
    <row r="77" spans="1:5" ht="15.75" hidden="1">
      <c r="A77" s="2" t="s">
        <v>401</v>
      </c>
      <c r="B77" s="81" t="s">
        <v>405</v>
      </c>
      <c r="C77" s="81"/>
      <c r="D77" s="82"/>
      <c r="E77" s="137">
        <f>E78</f>
        <v>0</v>
      </c>
    </row>
    <row r="78" spans="1:5" ht="15.75" hidden="1">
      <c r="A78" s="34" t="s">
        <v>143</v>
      </c>
      <c r="B78" s="81" t="s">
        <v>406</v>
      </c>
      <c r="C78" s="81"/>
      <c r="D78" s="82"/>
      <c r="E78" s="137">
        <f>E79+E81</f>
        <v>0</v>
      </c>
    </row>
    <row r="79" spans="1:5" ht="31.5" hidden="1">
      <c r="A79" s="109" t="s">
        <v>545</v>
      </c>
      <c r="B79" s="81" t="s">
        <v>406</v>
      </c>
      <c r="C79" s="81">
        <v>240</v>
      </c>
      <c r="D79" s="82"/>
      <c r="E79" s="137">
        <f>E80</f>
        <v>0</v>
      </c>
    </row>
    <row r="80" spans="1:5" ht="15.75" hidden="1">
      <c r="A80" s="8" t="s">
        <v>28</v>
      </c>
      <c r="B80" s="81" t="s">
        <v>406</v>
      </c>
      <c r="C80" s="81">
        <v>240</v>
      </c>
      <c r="D80" s="82" t="s">
        <v>29</v>
      </c>
      <c r="E80" s="137">
        <v>0</v>
      </c>
    </row>
    <row r="81" spans="1:5" ht="15.75" hidden="1">
      <c r="A81" s="2" t="s">
        <v>145</v>
      </c>
      <c r="B81" s="81" t="s">
        <v>144</v>
      </c>
      <c r="C81" s="81">
        <v>852</v>
      </c>
      <c r="D81" s="82"/>
      <c r="E81" s="137">
        <f>E82</f>
        <v>0</v>
      </c>
    </row>
    <row r="82" spans="1:5" ht="15.75" hidden="1">
      <c r="A82" s="8" t="s">
        <v>28</v>
      </c>
      <c r="B82" s="81" t="s">
        <v>144</v>
      </c>
      <c r="C82" s="81">
        <v>852</v>
      </c>
      <c r="D82" s="82" t="s">
        <v>29</v>
      </c>
      <c r="E82" s="137">
        <v>0</v>
      </c>
    </row>
    <row r="83" spans="1:5" ht="15.75" hidden="1">
      <c r="A83" s="2" t="s">
        <v>537</v>
      </c>
      <c r="B83" s="81" t="s">
        <v>403</v>
      </c>
      <c r="C83" s="81"/>
      <c r="D83" s="82"/>
      <c r="E83" s="137">
        <f>E84</f>
        <v>0</v>
      </c>
    </row>
    <row r="84" spans="1:5" ht="15.75" hidden="1">
      <c r="A84" s="34" t="s">
        <v>538</v>
      </c>
      <c r="B84" s="81" t="s">
        <v>407</v>
      </c>
      <c r="C84" s="81"/>
      <c r="D84" s="82"/>
      <c r="E84" s="137">
        <f>E85</f>
        <v>0</v>
      </c>
    </row>
    <row r="85" spans="1:5" ht="31.5" hidden="1">
      <c r="A85" s="109" t="s">
        <v>545</v>
      </c>
      <c r="B85" s="81" t="s">
        <v>407</v>
      </c>
      <c r="C85" s="81">
        <v>240</v>
      </c>
      <c r="D85" s="82"/>
      <c r="E85" s="137">
        <f>E86</f>
        <v>0</v>
      </c>
    </row>
    <row r="86" spans="1:5" ht="15.75" hidden="1">
      <c r="A86" s="8" t="s">
        <v>28</v>
      </c>
      <c r="B86" s="81" t="s">
        <v>407</v>
      </c>
      <c r="C86" s="81">
        <v>240</v>
      </c>
      <c r="D86" s="82" t="s">
        <v>29</v>
      </c>
      <c r="E86" s="137">
        <v>0</v>
      </c>
    </row>
    <row r="87" spans="1:5" ht="31.5" hidden="1">
      <c r="A87" s="2" t="s">
        <v>570</v>
      </c>
      <c r="B87" s="81" t="s">
        <v>404</v>
      </c>
      <c r="C87" s="81"/>
      <c r="D87" s="82"/>
      <c r="E87" s="137">
        <f>E88</f>
        <v>0</v>
      </c>
    </row>
    <row r="88" spans="1:5" ht="15.75" hidden="1">
      <c r="A88" s="34" t="s">
        <v>529</v>
      </c>
      <c r="B88" s="81" t="s">
        <v>408</v>
      </c>
      <c r="C88" s="81"/>
      <c r="D88" s="82"/>
      <c r="E88" s="137">
        <f>E89</f>
        <v>0</v>
      </c>
    </row>
    <row r="89" spans="1:5" ht="31.5" hidden="1">
      <c r="A89" s="109" t="s">
        <v>545</v>
      </c>
      <c r="B89" s="81" t="s">
        <v>408</v>
      </c>
      <c r="C89" s="81">
        <v>240</v>
      </c>
      <c r="D89" s="82"/>
      <c r="E89" s="137">
        <f>E90</f>
        <v>0</v>
      </c>
    </row>
    <row r="90" spans="1:5" ht="15.75" hidden="1">
      <c r="A90" s="8" t="s">
        <v>28</v>
      </c>
      <c r="B90" s="81" t="s">
        <v>408</v>
      </c>
      <c r="C90" s="81">
        <v>240</v>
      </c>
      <c r="D90" s="82" t="s">
        <v>29</v>
      </c>
      <c r="E90" s="137">
        <v>0</v>
      </c>
    </row>
    <row r="91" spans="1:5" ht="31.5">
      <c r="A91" s="68" t="s">
        <v>583</v>
      </c>
      <c r="B91" s="79" t="s">
        <v>402</v>
      </c>
      <c r="C91" s="79"/>
      <c r="D91" s="80"/>
      <c r="E91" s="176">
        <f>E93+E97+E103+E108+E112+E115+E119</f>
        <v>661</v>
      </c>
    </row>
    <row r="92" spans="1:5" ht="31.5" hidden="1">
      <c r="A92" s="2" t="s">
        <v>409</v>
      </c>
      <c r="B92" s="81" t="s">
        <v>412</v>
      </c>
      <c r="C92" s="79"/>
      <c r="D92" s="80"/>
      <c r="E92" s="165">
        <f>E93</f>
        <v>0</v>
      </c>
    </row>
    <row r="93" spans="1:5" ht="31.5" hidden="1">
      <c r="A93" s="34" t="s">
        <v>152</v>
      </c>
      <c r="B93" s="81" t="s">
        <v>413</v>
      </c>
      <c r="C93" s="81"/>
      <c r="D93" s="82"/>
      <c r="E93" s="137">
        <f>E94</f>
        <v>0</v>
      </c>
    </row>
    <row r="94" spans="1:5" ht="31.5" hidden="1">
      <c r="A94" s="109" t="s">
        <v>545</v>
      </c>
      <c r="B94" s="81" t="s">
        <v>413</v>
      </c>
      <c r="C94" s="81">
        <v>240</v>
      </c>
      <c r="D94" s="82"/>
      <c r="E94" s="137">
        <f>E95</f>
        <v>0</v>
      </c>
    </row>
    <row r="95" spans="1:5" ht="15.75" hidden="1">
      <c r="A95" s="34" t="s">
        <v>25</v>
      </c>
      <c r="B95" s="81" t="s">
        <v>413</v>
      </c>
      <c r="C95" s="81">
        <v>240</v>
      </c>
      <c r="D95" s="82" t="s">
        <v>17</v>
      </c>
      <c r="E95" s="137">
        <v>0</v>
      </c>
    </row>
    <row r="96" spans="1:5" ht="47.25" hidden="1">
      <c r="A96" s="2" t="s">
        <v>410</v>
      </c>
      <c r="B96" s="81" t="s">
        <v>405</v>
      </c>
      <c r="C96" s="81"/>
      <c r="D96" s="82"/>
      <c r="E96" s="137">
        <f>E97</f>
        <v>0</v>
      </c>
    </row>
    <row r="97" spans="1:5" ht="47.25" hidden="1">
      <c r="A97" s="34" t="s">
        <v>154</v>
      </c>
      <c r="B97" s="81" t="s">
        <v>594</v>
      </c>
      <c r="C97" s="81"/>
      <c r="D97" s="82"/>
      <c r="E97" s="137">
        <f>E98+E100</f>
        <v>0</v>
      </c>
    </row>
    <row r="98" spans="1:5" ht="15.75" hidden="1">
      <c r="A98" s="2" t="s">
        <v>156</v>
      </c>
      <c r="B98" s="81" t="s">
        <v>594</v>
      </c>
      <c r="C98" s="81">
        <v>111</v>
      </c>
      <c r="D98" s="82"/>
      <c r="E98" s="137">
        <f>E99</f>
        <v>0</v>
      </c>
    </row>
    <row r="99" spans="1:5" ht="15.75" hidden="1">
      <c r="A99" s="34" t="s">
        <v>25</v>
      </c>
      <c r="B99" s="81" t="s">
        <v>594</v>
      </c>
      <c r="C99" s="81">
        <v>111</v>
      </c>
      <c r="D99" s="82" t="s">
        <v>17</v>
      </c>
      <c r="E99" s="137">
        <v>0</v>
      </c>
    </row>
    <row r="100" spans="1:5" ht="31.5" hidden="1">
      <c r="A100" s="109" t="s">
        <v>631</v>
      </c>
      <c r="B100" s="81" t="s">
        <v>594</v>
      </c>
      <c r="C100" s="81">
        <v>200</v>
      </c>
      <c r="D100" s="82"/>
      <c r="E100" s="137">
        <f>E101</f>
        <v>0</v>
      </c>
    </row>
    <row r="101" spans="1:5" ht="15.75" hidden="1">
      <c r="A101" s="34" t="s">
        <v>25</v>
      </c>
      <c r="B101" s="81" t="s">
        <v>594</v>
      </c>
      <c r="C101" s="81">
        <v>200</v>
      </c>
      <c r="D101" s="82" t="s">
        <v>17</v>
      </c>
      <c r="E101" s="137">
        <v>0</v>
      </c>
    </row>
    <row r="102" spans="1:5" ht="32.25" customHeight="1">
      <c r="A102" s="2" t="s">
        <v>411</v>
      </c>
      <c r="B102" s="81" t="s">
        <v>403</v>
      </c>
      <c r="C102" s="81"/>
      <c r="D102" s="82"/>
      <c r="E102" s="38">
        <f>E103</f>
        <v>102</v>
      </c>
    </row>
    <row r="103" spans="1:5" ht="31.5">
      <c r="A103" s="34" t="s">
        <v>157</v>
      </c>
      <c r="B103" s="81" t="s">
        <v>584</v>
      </c>
      <c r="C103" s="81"/>
      <c r="D103" s="82"/>
      <c r="E103" s="38">
        <f>E105+E107</f>
        <v>102</v>
      </c>
    </row>
    <row r="104" spans="1:5" ht="15.75">
      <c r="A104" s="2" t="s">
        <v>630</v>
      </c>
      <c r="B104" s="81" t="s">
        <v>584</v>
      </c>
      <c r="C104" s="81">
        <v>300</v>
      </c>
      <c r="D104" s="82"/>
      <c r="E104" s="38">
        <f>E105</f>
        <v>33</v>
      </c>
    </row>
    <row r="105" spans="1:5" ht="15.75">
      <c r="A105" s="34" t="s">
        <v>25</v>
      </c>
      <c r="B105" s="81" t="s">
        <v>584</v>
      </c>
      <c r="C105" s="81">
        <v>300</v>
      </c>
      <c r="D105" s="82" t="s">
        <v>17</v>
      </c>
      <c r="E105" s="38">
        <f>42-9</f>
        <v>33</v>
      </c>
    </row>
    <row r="106" spans="1:5" ht="31.5">
      <c r="A106" s="109" t="s">
        <v>631</v>
      </c>
      <c r="B106" s="81" t="s">
        <v>584</v>
      </c>
      <c r="C106" s="81">
        <v>200</v>
      </c>
      <c r="D106" s="82"/>
      <c r="E106" s="38">
        <f>E107</f>
        <v>69</v>
      </c>
    </row>
    <row r="107" spans="1:5" ht="15.75">
      <c r="A107" s="34" t="s">
        <v>25</v>
      </c>
      <c r="B107" s="81" t="s">
        <v>584</v>
      </c>
      <c r="C107" s="81">
        <v>200</v>
      </c>
      <c r="D107" s="82" t="s">
        <v>17</v>
      </c>
      <c r="E107" s="38">
        <f>60+9</f>
        <v>69</v>
      </c>
    </row>
    <row r="108" spans="1:5" ht="15.75" hidden="1">
      <c r="A108" s="34" t="s">
        <v>159</v>
      </c>
      <c r="B108" s="81" t="s">
        <v>160</v>
      </c>
      <c r="C108" s="81"/>
      <c r="D108" s="82"/>
      <c r="E108" s="137">
        <f>E109</f>
        <v>0</v>
      </c>
    </row>
    <row r="109" spans="1:5" ht="31.5" hidden="1">
      <c r="A109" s="28" t="s">
        <v>98</v>
      </c>
      <c r="B109" s="81" t="s">
        <v>160</v>
      </c>
      <c r="C109" s="81">
        <v>244</v>
      </c>
      <c r="D109" s="82"/>
      <c r="E109" s="137">
        <f>E110</f>
        <v>0</v>
      </c>
    </row>
    <row r="110" spans="1:5" ht="15.75" hidden="1">
      <c r="A110" s="34" t="s">
        <v>25</v>
      </c>
      <c r="B110" s="81" t="s">
        <v>160</v>
      </c>
      <c r="C110" s="81">
        <v>244</v>
      </c>
      <c r="D110" s="82" t="s">
        <v>17</v>
      </c>
      <c r="E110" s="137">
        <v>0</v>
      </c>
    </row>
    <row r="111" spans="1:5" ht="15.75">
      <c r="A111" s="2" t="s">
        <v>416</v>
      </c>
      <c r="B111" s="81" t="s">
        <v>404</v>
      </c>
      <c r="C111" s="81"/>
      <c r="D111" s="82"/>
      <c r="E111" s="38">
        <f>E112</f>
        <v>400</v>
      </c>
    </row>
    <row r="112" spans="1:5" ht="15.75">
      <c r="A112" s="34" t="s">
        <v>161</v>
      </c>
      <c r="B112" s="81" t="s">
        <v>585</v>
      </c>
      <c r="C112" s="81"/>
      <c r="D112" s="82"/>
      <c r="E112" s="38">
        <f>E113</f>
        <v>400</v>
      </c>
    </row>
    <row r="113" spans="1:5" ht="31.5">
      <c r="A113" s="109" t="s">
        <v>631</v>
      </c>
      <c r="B113" s="81" t="s">
        <v>585</v>
      </c>
      <c r="C113" s="81">
        <v>200</v>
      </c>
      <c r="D113" s="82"/>
      <c r="E113" s="38">
        <f>E114</f>
        <v>400</v>
      </c>
    </row>
    <row r="114" spans="1:5" ht="15.75">
      <c r="A114" s="34" t="s">
        <v>25</v>
      </c>
      <c r="B114" s="81" t="s">
        <v>585</v>
      </c>
      <c r="C114" s="81">
        <v>200</v>
      </c>
      <c r="D114" s="82" t="s">
        <v>17</v>
      </c>
      <c r="E114" s="38">
        <f>80+320</f>
        <v>400</v>
      </c>
    </row>
    <row r="115" spans="1:5" ht="15.75" hidden="1">
      <c r="A115" s="2" t="s">
        <v>592</v>
      </c>
      <c r="B115" s="81" t="s">
        <v>588</v>
      </c>
      <c r="C115" s="81"/>
      <c r="D115" s="82"/>
      <c r="E115" s="38">
        <f>E116</f>
        <v>0</v>
      </c>
    </row>
    <row r="116" spans="1:5" ht="15.75" hidden="1">
      <c r="A116" s="34" t="s">
        <v>593</v>
      </c>
      <c r="B116" s="81" t="s">
        <v>589</v>
      </c>
      <c r="C116" s="81"/>
      <c r="D116" s="82"/>
      <c r="E116" s="38">
        <f>E117</f>
        <v>0</v>
      </c>
    </row>
    <row r="117" spans="1:5" ht="31.5" hidden="1">
      <c r="A117" s="109" t="s">
        <v>631</v>
      </c>
      <c r="B117" s="81" t="s">
        <v>589</v>
      </c>
      <c r="C117" s="81">
        <v>200</v>
      </c>
      <c r="D117" s="82"/>
      <c r="E117" s="38">
        <f>E118</f>
        <v>0</v>
      </c>
    </row>
    <row r="118" spans="1:5" ht="15.75" hidden="1">
      <c r="A118" s="34" t="s">
        <v>25</v>
      </c>
      <c r="B118" s="81" t="s">
        <v>589</v>
      </c>
      <c r="C118" s="81">
        <v>200</v>
      </c>
      <c r="D118" s="82" t="s">
        <v>17</v>
      </c>
      <c r="E118" s="38">
        <v>0</v>
      </c>
    </row>
    <row r="119" spans="1:5" ht="15.75">
      <c r="A119" s="2" t="s">
        <v>587</v>
      </c>
      <c r="B119" s="81" t="s">
        <v>590</v>
      </c>
      <c r="C119" s="81"/>
      <c r="D119" s="82"/>
      <c r="E119" s="38">
        <f>E120</f>
        <v>159</v>
      </c>
    </row>
    <row r="120" spans="1:5" ht="15.75">
      <c r="A120" s="34" t="s">
        <v>586</v>
      </c>
      <c r="B120" s="81" t="s">
        <v>591</v>
      </c>
      <c r="C120" s="81"/>
      <c r="D120" s="82"/>
      <c r="E120" s="38">
        <f>E121</f>
        <v>159</v>
      </c>
    </row>
    <row r="121" spans="1:5" ht="31.5">
      <c r="A121" s="109" t="s">
        <v>631</v>
      </c>
      <c r="B121" s="81" t="s">
        <v>591</v>
      </c>
      <c r="C121" s="81">
        <v>200</v>
      </c>
      <c r="D121" s="82"/>
      <c r="E121" s="38">
        <f>E122</f>
        <v>159</v>
      </c>
    </row>
    <row r="122" spans="1:5" ht="15.75">
      <c r="A122" s="8" t="s">
        <v>28</v>
      </c>
      <c r="B122" s="81" t="s">
        <v>591</v>
      </c>
      <c r="C122" s="81">
        <v>200</v>
      </c>
      <c r="D122" s="82" t="s">
        <v>29</v>
      </c>
      <c r="E122" s="38">
        <f>325-124.8-41.2</f>
        <v>159</v>
      </c>
    </row>
    <row r="123" spans="1:5" ht="47.25" hidden="1">
      <c r="A123" s="68" t="s">
        <v>530</v>
      </c>
      <c r="B123" s="79" t="s">
        <v>414</v>
      </c>
      <c r="C123" s="79"/>
      <c r="D123" s="80"/>
      <c r="E123" s="165">
        <f>E125+E129+E133+E136+E140</f>
        <v>0</v>
      </c>
    </row>
    <row r="124" spans="1:5" ht="31.5" hidden="1">
      <c r="A124" s="2" t="s">
        <v>415</v>
      </c>
      <c r="B124" s="81" t="s">
        <v>418</v>
      </c>
      <c r="C124" s="79"/>
      <c r="D124" s="80"/>
      <c r="E124" s="165">
        <f>E125</f>
        <v>0</v>
      </c>
    </row>
    <row r="125" spans="1:5" ht="31.5" hidden="1">
      <c r="A125" s="34" t="s">
        <v>164</v>
      </c>
      <c r="B125" s="81" t="s">
        <v>419</v>
      </c>
      <c r="C125" s="81"/>
      <c r="D125" s="82"/>
      <c r="E125" s="137">
        <f>E126</f>
        <v>0</v>
      </c>
    </row>
    <row r="126" spans="1:5" ht="31.5" hidden="1">
      <c r="A126" s="109" t="s">
        <v>545</v>
      </c>
      <c r="B126" s="81" t="s">
        <v>419</v>
      </c>
      <c r="C126" s="81">
        <v>240</v>
      </c>
      <c r="D126" s="82"/>
      <c r="E126" s="137">
        <f>E127</f>
        <v>0</v>
      </c>
    </row>
    <row r="127" spans="1:5" ht="15.75" hidden="1">
      <c r="A127" s="34" t="s">
        <v>25</v>
      </c>
      <c r="B127" s="81" t="s">
        <v>419</v>
      </c>
      <c r="C127" s="81">
        <v>240</v>
      </c>
      <c r="D127" s="82" t="s">
        <v>17</v>
      </c>
      <c r="E127" s="137">
        <v>0</v>
      </c>
    </row>
    <row r="128" spans="1:5" ht="15.75" hidden="1">
      <c r="A128" s="2" t="s">
        <v>417</v>
      </c>
      <c r="B128" s="81" t="s">
        <v>420</v>
      </c>
      <c r="C128" s="81"/>
      <c r="D128" s="82"/>
      <c r="E128" s="137">
        <f>E129</f>
        <v>0</v>
      </c>
    </row>
    <row r="129" spans="1:5" ht="15.75" hidden="1">
      <c r="A129" s="34" t="s">
        <v>166</v>
      </c>
      <c r="B129" s="81" t="s">
        <v>421</v>
      </c>
      <c r="C129" s="81"/>
      <c r="D129" s="82"/>
      <c r="E129" s="137">
        <f>E130</f>
        <v>0</v>
      </c>
    </row>
    <row r="130" spans="1:5" ht="31.5" hidden="1">
      <c r="A130" s="109" t="s">
        <v>545</v>
      </c>
      <c r="B130" s="81" t="s">
        <v>421</v>
      </c>
      <c r="C130" s="81">
        <v>240</v>
      </c>
      <c r="D130" s="82"/>
      <c r="E130" s="137">
        <f>E131</f>
        <v>0</v>
      </c>
    </row>
    <row r="131" spans="1:5" ht="15.75" hidden="1">
      <c r="A131" s="34" t="s">
        <v>25</v>
      </c>
      <c r="B131" s="81" t="s">
        <v>421</v>
      </c>
      <c r="C131" s="81">
        <v>240</v>
      </c>
      <c r="D131" s="82" t="s">
        <v>17</v>
      </c>
      <c r="E131" s="137">
        <v>0</v>
      </c>
    </row>
    <row r="132" spans="1:5" ht="15.75" hidden="1">
      <c r="A132" s="2" t="s">
        <v>422</v>
      </c>
      <c r="B132" s="81" t="s">
        <v>424</v>
      </c>
      <c r="C132" s="81"/>
      <c r="D132" s="82"/>
      <c r="E132" s="137">
        <f>E133</f>
        <v>0</v>
      </c>
    </row>
    <row r="133" spans="1:5" ht="15.75" hidden="1">
      <c r="A133" s="34" t="s">
        <v>168</v>
      </c>
      <c r="B133" s="81" t="s">
        <v>426</v>
      </c>
      <c r="C133" s="81"/>
      <c r="D133" s="82"/>
      <c r="E133" s="137">
        <f>E134</f>
        <v>0</v>
      </c>
    </row>
    <row r="134" spans="1:5" ht="31.5" hidden="1">
      <c r="A134" s="109" t="s">
        <v>545</v>
      </c>
      <c r="B134" s="81" t="s">
        <v>426</v>
      </c>
      <c r="C134" s="81">
        <v>240</v>
      </c>
      <c r="D134" s="82"/>
      <c r="E134" s="137">
        <f>E135</f>
        <v>0</v>
      </c>
    </row>
    <row r="135" spans="1:5" ht="15.75" hidden="1">
      <c r="A135" s="34" t="s">
        <v>25</v>
      </c>
      <c r="B135" s="81" t="s">
        <v>426</v>
      </c>
      <c r="C135" s="81">
        <v>240</v>
      </c>
      <c r="D135" s="82" t="s">
        <v>17</v>
      </c>
      <c r="E135" s="137">
        <v>0</v>
      </c>
    </row>
    <row r="136" spans="1:5" ht="15.75" hidden="1">
      <c r="A136" s="34" t="s">
        <v>170</v>
      </c>
      <c r="B136" s="81" t="s">
        <v>171</v>
      </c>
      <c r="C136" s="81"/>
      <c r="D136" s="82"/>
      <c r="E136" s="137">
        <f>E137</f>
        <v>0</v>
      </c>
    </row>
    <row r="137" spans="1:5" ht="31.5" hidden="1">
      <c r="A137" s="28" t="s">
        <v>98</v>
      </c>
      <c r="B137" s="81" t="s">
        <v>171</v>
      </c>
      <c r="C137" s="81">
        <v>244</v>
      </c>
      <c r="D137" s="82"/>
      <c r="E137" s="137">
        <f>E138</f>
        <v>0</v>
      </c>
    </row>
    <row r="138" spans="1:5" ht="15.75" hidden="1">
      <c r="A138" s="34" t="s">
        <v>25</v>
      </c>
      <c r="B138" s="81" t="s">
        <v>171</v>
      </c>
      <c r="C138" s="81">
        <v>244</v>
      </c>
      <c r="D138" s="82" t="s">
        <v>17</v>
      </c>
      <c r="E138" s="137">
        <v>0</v>
      </c>
    </row>
    <row r="139" spans="1:5" ht="15.75" hidden="1">
      <c r="A139" s="2" t="s">
        <v>423</v>
      </c>
      <c r="B139" s="81" t="s">
        <v>425</v>
      </c>
      <c r="C139" s="81"/>
      <c r="D139" s="82"/>
      <c r="E139" s="137">
        <f>E140</f>
        <v>0</v>
      </c>
    </row>
    <row r="140" spans="1:5" ht="15.75" hidden="1">
      <c r="A140" s="34" t="s">
        <v>172</v>
      </c>
      <c r="B140" s="81" t="s">
        <v>427</v>
      </c>
      <c r="C140" s="81"/>
      <c r="D140" s="82"/>
      <c r="E140" s="137">
        <f>E141</f>
        <v>0</v>
      </c>
    </row>
    <row r="141" spans="1:5" ht="31.5" hidden="1">
      <c r="A141" s="109" t="s">
        <v>545</v>
      </c>
      <c r="B141" s="81" t="s">
        <v>427</v>
      </c>
      <c r="C141" s="81">
        <v>240</v>
      </c>
      <c r="D141" s="82"/>
      <c r="E141" s="137">
        <f>E142</f>
        <v>0</v>
      </c>
    </row>
    <row r="142" spans="1:5" ht="15.75" hidden="1">
      <c r="A142" s="34" t="s">
        <v>25</v>
      </c>
      <c r="B142" s="81" t="s">
        <v>427</v>
      </c>
      <c r="C142" s="81">
        <v>240</v>
      </c>
      <c r="D142" s="82" t="s">
        <v>17</v>
      </c>
      <c r="E142" s="137">
        <v>0</v>
      </c>
    </row>
    <row r="143" spans="1:5" ht="48" customHeight="1" hidden="1">
      <c r="A143" s="68" t="s">
        <v>174</v>
      </c>
      <c r="B143" s="79" t="s">
        <v>428</v>
      </c>
      <c r="C143" s="79"/>
      <c r="D143" s="80"/>
      <c r="E143" s="165">
        <f>E145+E149+E152</f>
        <v>0</v>
      </c>
    </row>
    <row r="144" spans="1:5" ht="31.5" hidden="1">
      <c r="A144" s="2" t="s">
        <v>429</v>
      </c>
      <c r="B144" s="81" t="s">
        <v>431</v>
      </c>
      <c r="C144" s="81"/>
      <c r="D144" s="82"/>
      <c r="E144" s="137">
        <f>E145</f>
        <v>0</v>
      </c>
    </row>
    <row r="145" spans="1:5" ht="31.5" hidden="1">
      <c r="A145" s="34" t="s">
        <v>176</v>
      </c>
      <c r="B145" s="81" t="s">
        <v>432</v>
      </c>
      <c r="C145" s="81"/>
      <c r="D145" s="82"/>
      <c r="E145" s="137">
        <f>E146</f>
        <v>0</v>
      </c>
    </row>
    <row r="146" spans="1:5" ht="31.5" hidden="1">
      <c r="A146" s="109" t="s">
        <v>545</v>
      </c>
      <c r="B146" s="81" t="s">
        <v>432</v>
      </c>
      <c r="C146" s="81">
        <v>240</v>
      </c>
      <c r="D146" s="82"/>
      <c r="E146" s="137">
        <f>E147</f>
        <v>0</v>
      </c>
    </row>
    <row r="147" spans="1:5" ht="15.75" hidden="1">
      <c r="A147" s="34" t="s">
        <v>25</v>
      </c>
      <c r="B147" s="81" t="s">
        <v>432</v>
      </c>
      <c r="C147" s="81">
        <v>240</v>
      </c>
      <c r="D147" s="82" t="s">
        <v>17</v>
      </c>
      <c r="E147" s="137">
        <v>0</v>
      </c>
    </row>
    <row r="148" spans="1:5" ht="31.5" hidden="1">
      <c r="A148" s="2" t="s">
        <v>430</v>
      </c>
      <c r="B148" s="81" t="s">
        <v>433</v>
      </c>
      <c r="C148" s="81"/>
      <c r="D148" s="82"/>
      <c r="E148" s="137">
        <f>E149</f>
        <v>0</v>
      </c>
    </row>
    <row r="149" spans="1:5" ht="31.5" hidden="1">
      <c r="A149" s="34" t="s">
        <v>178</v>
      </c>
      <c r="B149" s="81" t="s">
        <v>434</v>
      </c>
      <c r="C149" s="81"/>
      <c r="D149" s="82"/>
      <c r="E149" s="137">
        <f>E150</f>
        <v>0</v>
      </c>
    </row>
    <row r="150" spans="1:5" ht="31.5" hidden="1">
      <c r="A150" s="109" t="s">
        <v>545</v>
      </c>
      <c r="B150" s="81" t="s">
        <v>434</v>
      </c>
      <c r="C150" s="81">
        <v>240</v>
      </c>
      <c r="D150" s="82"/>
      <c r="E150" s="137">
        <f>E151</f>
        <v>0</v>
      </c>
    </row>
    <row r="151" spans="1:5" ht="15.75" hidden="1">
      <c r="A151" s="34" t="s">
        <v>25</v>
      </c>
      <c r="B151" s="81" t="s">
        <v>434</v>
      </c>
      <c r="C151" s="81">
        <v>240</v>
      </c>
      <c r="D151" s="82" t="s">
        <v>17</v>
      </c>
      <c r="E151" s="137">
        <v>0</v>
      </c>
    </row>
    <row r="152" spans="1:5" ht="31.5" hidden="1">
      <c r="A152" s="34" t="s">
        <v>180</v>
      </c>
      <c r="B152" s="81" t="s">
        <v>181</v>
      </c>
      <c r="C152" s="81"/>
      <c r="D152" s="82"/>
      <c r="E152" s="137">
        <f>E153</f>
        <v>0</v>
      </c>
    </row>
    <row r="153" spans="1:5" ht="31.5" hidden="1">
      <c r="A153" s="28" t="s">
        <v>98</v>
      </c>
      <c r="B153" s="81" t="s">
        <v>181</v>
      </c>
      <c r="C153" s="81">
        <v>244</v>
      </c>
      <c r="D153" s="82"/>
      <c r="E153" s="137">
        <f>E154</f>
        <v>0</v>
      </c>
    </row>
    <row r="154" spans="1:5" ht="15.75" hidden="1">
      <c r="A154" s="34" t="s">
        <v>25</v>
      </c>
      <c r="B154" s="81" t="s">
        <v>181</v>
      </c>
      <c r="C154" s="81">
        <v>244</v>
      </c>
      <c r="D154" s="82" t="s">
        <v>17</v>
      </c>
      <c r="E154" s="137">
        <v>0</v>
      </c>
    </row>
    <row r="155" spans="1:5" ht="47.25" hidden="1">
      <c r="A155" s="68" t="s">
        <v>312</v>
      </c>
      <c r="B155" s="79" t="s">
        <v>435</v>
      </c>
      <c r="C155" s="79"/>
      <c r="D155" s="80"/>
      <c r="E155" s="165">
        <f>E156+E159+E163+E168</f>
        <v>0</v>
      </c>
    </row>
    <row r="156" spans="1:5" ht="15.75" hidden="1">
      <c r="A156" s="34" t="s">
        <v>183</v>
      </c>
      <c r="B156" s="81" t="s">
        <v>184</v>
      </c>
      <c r="C156" s="81"/>
      <c r="D156" s="82"/>
      <c r="E156" s="137">
        <f>E157</f>
        <v>0</v>
      </c>
    </row>
    <row r="157" spans="1:5" ht="31.5" hidden="1">
      <c r="A157" s="28" t="s">
        <v>98</v>
      </c>
      <c r="B157" s="81" t="s">
        <v>184</v>
      </c>
      <c r="C157" s="81">
        <v>244</v>
      </c>
      <c r="D157" s="82"/>
      <c r="E157" s="137">
        <f>E158</f>
        <v>0</v>
      </c>
    </row>
    <row r="158" spans="1:5" ht="15.75" hidden="1">
      <c r="A158" s="28" t="s">
        <v>1</v>
      </c>
      <c r="B158" s="81" t="s">
        <v>184</v>
      </c>
      <c r="C158" s="81">
        <v>244</v>
      </c>
      <c r="D158" s="82" t="s">
        <v>27</v>
      </c>
      <c r="E158" s="137">
        <v>0</v>
      </c>
    </row>
    <row r="159" spans="1:5" ht="15.75" hidden="1">
      <c r="A159" s="34" t="s">
        <v>185</v>
      </c>
      <c r="B159" s="81" t="s">
        <v>186</v>
      </c>
      <c r="C159" s="81"/>
      <c r="D159" s="82"/>
      <c r="E159" s="137">
        <f>E160</f>
        <v>0</v>
      </c>
    </row>
    <row r="160" spans="1:5" ht="15.75" hidden="1">
      <c r="A160" s="2" t="s">
        <v>130</v>
      </c>
      <c r="B160" s="81" t="s">
        <v>186</v>
      </c>
      <c r="C160" s="81">
        <v>350</v>
      </c>
      <c r="D160" s="82"/>
      <c r="E160" s="137">
        <f>E161</f>
        <v>0</v>
      </c>
    </row>
    <row r="161" spans="1:5" ht="15.75" hidden="1">
      <c r="A161" s="28" t="s">
        <v>1</v>
      </c>
      <c r="B161" s="81" t="s">
        <v>186</v>
      </c>
      <c r="C161" s="81">
        <v>350</v>
      </c>
      <c r="D161" s="82" t="s">
        <v>27</v>
      </c>
      <c r="E161" s="137">
        <v>0</v>
      </c>
    </row>
    <row r="162" spans="1:5" ht="15.75" hidden="1">
      <c r="A162" s="2" t="s">
        <v>436</v>
      </c>
      <c r="B162" s="81" t="s">
        <v>437</v>
      </c>
      <c r="C162" s="81"/>
      <c r="D162" s="82"/>
      <c r="E162" s="137">
        <f>E163</f>
        <v>0</v>
      </c>
    </row>
    <row r="163" spans="1:5" ht="15.75" hidden="1">
      <c r="A163" s="34" t="s">
        <v>187</v>
      </c>
      <c r="B163" s="81" t="s">
        <v>438</v>
      </c>
      <c r="C163" s="81"/>
      <c r="D163" s="82"/>
      <c r="E163" s="137">
        <f>E164+E166</f>
        <v>0</v>
      </c>
    </row>
    <row r="164" spans="1:5" ht="31.5" hidden="1">
      <c r="A164" s="109" t="s">
        <v>545</v>
      </c>
      <c r="B164" s="81" t="s">
        <v>438</v>
      </c>
      <c r="C164" s="81">
        <v>240</v>
      </c>
      <c r="D164" s="82"/>
      <c r="E164" s="137">
        <f>E165</f>
        <v>0</v>
      </c>
    </row>
    <row r="165" spans="1:5" ht="15.75" hidden="1">
      <c r="A165" s="28" t="s">
        <v>1</v>
      </c>
      <c r="B165" s="81" t="s">
        <v>438</v>
      </c>
      <c r="C165" s="81">
        <v>240</v>
      </c>
      <c r="D165" s="82" t="s">
        <v>27</v>
      </c>
      <c r="E165" s="137">
        <v>0</v>
      </c>
    </row>
    <row r="166" spans="1:5" ht="15.75" hidden="1">
      <c r="A166" s="2" t="s">
        <v>130</v>
      </c>
      <c r="B166" s="81" t="s">
        <v>438</v>
      </c>
      <c r="C166" s="81">
        <v>350</v>
      </c>
      <c r="D166" s="82"/>
      <c r="E166" s="137">
        <f>E167</f>
        <v>0</v>
      </c>
    </row>
    <row r="167" spans="1:5" ht="15.75" hidden="1">
      <c r="A167" s="28" t="s">
        <v>1</v>
      </c>
      <c r="B167" s="81" t="s">
        <v>438</v>
      </c>
      <c r="C167" s="81">
        <v>350</v>
      </c>
      <c r="D167" s="82" t="s">
        <v>27</v>
      </c>
      <c r="E167" s="137">
        <v>0</v>
      </c>
    </row>
    <row r="168" spans="1:5" ht="15.75" hidden="1">
      <c r="A168" s="34" t="s">
        <v>190</v>
      </c>
      <c r="B168" s="81" t="s">
        <v>191</v>
      </c>
      <c r="C168" s="81"/>
      <c r="D168" s="82"/>
      <c r="E168" s="137">
        <f>E169</f>
        <v>0</v>
      </c>
    </row>
    <row r="169" spans="1:5" ht="31.5" hidden="1">
      <c r="A169" s="28" t="s">
        <v>98</v>
      </c>
      <c r="B169" s="81" t="s">
        <v>191</v>
      </c>
      <c r="C169" s="81">
        <v>244</v>
      </c>
      <c r="D169" s="82"/>
      <c r="E169" s="137">
        <f>E170</f>
        <v>0</v>
      </c>
    </row>
    <row r="170" spans="1:5" ht="15.75" hidden="1">
      <c r="A170" s="28" t="s">
        <v>7</v>
      </c>
      <c r="B170" s="81" t="s">
        <v>191</v>
      </c>
      <c r="C170" s="81">
        <v>244</v>
      </c>
      <c r="D170" s="82" t="s">
        <v>288</v>
      </c>
      <c r="E170" s="137">
        <v>0</v>
      </c>
    </row>
    <row r="171" spans="1:5" ht="29.25">
      <c r="A171" s="70" t="s">
        <v>348</v>
      </c>
      <c r="B171" s="85" t="s">
        <v>439</v>
      </c>
      <c r="C171" s="88"/>
      <c r="D171" s="78"/>
      <c r="E171" s="138">
        <f>E172+E210+E225+E240</f>
        <v>42513.1</v>
      </c>
    </row>
    <row r="172" spans="1:5" ht="15.75">
      <c r="A172" s="68" t="s">
        <v>194</v>
      </c>
      <c r="B172" s="86" t="s">
        <v>440</v>
      </c>
      <c r="C172" s="86"/>
      <c r="D172" s="148"/>
      <c r="E172" s="176">
        <f>E173+E188+E200</f>
        <v>41140.2</v>
      </c>
    </row>
    <row r="173" spans="1:5" ht="31.5">
      <c r="A173" s="2" t="s">
        <v>444</v>
      </c>
      <c r="B173" s="87" t="s">
        <v>441</v>
      </c>
      <c r="C173" s="87"/>
      <c r="D173" s="103"/>
      <c r="E173" s="38">
        <f>E174+E182+E185</f>
        <v>27061.6</v>
      </c>
    </row>
    <row r="174" spans="1:5" ht="31.5">
      <c r="A174" s="9" t="s">
        <v>197</v>
      </c>
      <c r="B174" s="81" t="s">
        <v>442</v>
      </c>
      <c r="C174" s="90"/>
      <c r="D174" s="82"/>
      <c r="E174" s="38">
        <f>E175+E177+E179</f>
        <v>19329.8</v>
      </c>
    </row>
    <row r="175" spans="1:5" ht="47.25">
      <c r="A175" s="177" t="s">
        <v>632</v>
      </c>
      <c r="B175" s="81" t="s">
        <v>442</v>
      </c>
      <c r="C175" s="81">
        <v>100</v>
      </c>
      <c r="D175" s="91"/>
      <c r="E175" s="38">
        <f>E176</f>
        <v>14118.2</v>
      </c>
    </row>
    <row r="176" spans="1:5" ht="15.75">
      <c r="A176" s="2" t="s">
        <v>6</v>
      </c>
      <c r="B176" s="81" t="s">
        <v>442</v>
      </c>
      <c r="C176" s="81">
        <v>100</v>
      </c>
      <c r="D176" s="91" t="s">
        <v>18</v>
      </c>
      <c r="E176" s="38">
        <f>15459.7-563.7-777.8</f>
        <v>14118.2</v>
      </c>
    </row>
    <row r="177" spans="1:5" ht="31.5">
      <c r="A177" s="109" t="s">
        <v>631</v>
      </c>
      <c r="B177" s="81" t="s">
        <v>442</v>
      </c>
      <c r="C177" s="60">
        <v>200</v>
      </c>
      <c r="D177" s="91"/>
      <c r="E177" s="38">
        <f>E178</f>
        <v>4885.3</v>
      </c>
    </row>
    <row r="178" spans="1:5" ht="15.75">
      <c r="A178" s="9" t="s">
        <v>6</v>
      </c>
      <c r="B178" s="81" t="s">
        <v>442</v>
      </c>
      <c r="C178" s="60">
        <v>200</v>
      </c>
      <c r="D178" s="91" t="s">
        <v>18</v>
      </c>
      <c r="E178" s="38">
        <f>3026.9+11.4+633.3+563.7+120+530</f>
        <v>4885.3</v>
      </c>
    </row>
    <row r="179" spans="1:5" ht="15.75">
      <c r="A179" s="9" t="s">
        <v>708</v>
      </c>
      <c r="B179" s="81" t="s">
        <v>702</v>
      </c>
      <c r="C179" s="60"/>
      <c r="D179" s="91"/>
      <c r="E179" s="38">
        <f>E180</f>
        <v>326.3</v>
      </c>
    </row>
    <row r="180" spans="1:5" ht="31.5">
      <c r="A180" s="109" t="s">
        <v>631</v>
      </c>
      <c r="B180" s="81" t="s">
        <v>702</v>
      </c>
      <c r="C180" s="60">
        <v>200</v>
      </c>
      <c r="D180" s="91"/>
      <c r="E180" s="38">
        <f>E181</f>
        <v>326.3</v>
      </c>
    </row>
    <row r="181" spans="1:5" ht="15.75">
      <c r="A181" s="9" t="s">
        <v>6</v>
      </c>
      <c r="B181" s="81" t="s">
        <v>702</v>
      </c>
      <c r="C181" s="60">
        <v>200</v>
      </c>
      <c r="D181" s="91" t="s">
        <v>18</v>
      </c>
      <c r="E181" s="38">
        <v>326.3</v>
      </c>
    </row>
    <row r="182" spans="1:5" ht="31.5">
      <c r="A182" s="9" t="s">
        <v>643</v>
      </c>
      <c r="B182" s="81" t="s">
        <v>700</v>
      </c>
      <c r="C182" s="60"/>
      <c r="D182" s="91"/>
      <c r="E182" s="38">
        <f>E183</f>
        <v>4254.8</v>
      </c>
    </row>
    <row r="183" spans="1:5" ht="47.25">
      <c r="A183" s="177" t="s">
        <v>632</v>
      </c>
      <c r="B183" s="81" t="s">
        <v>700</v>
      </c>
      <c r="C183" s="81">
        <v>100</v>
      </c>
      <c r="D183" s="91"/>
      <c r="E183" s="38">
        <f>E184</f>
        <v>4254.8</v>
      </c>
    </row>
    <row r="184" spans="1:5" ht="15.75">
      <c r="A184" s="2" t="s">
        <v>6</v>
      </c>
      <c r="B184" s="81" t="s">
        <v>700</v>
      </c>
      <c r="C184" s="81">
        <v>100</v>
      </c>
      <c r="D184" s="91" t="s">
        <v>18</v>
      </c>
      <c r="E184" s="38">
        <f>3477+777.8</f>
        <v>4254.8</v>
      </c>
    </row>
    <row r="185" spans="1:5" ht="31.5">
      <c r="A185" s="9" t="s">
        <v>578</v>
      </c>
      <c r="B185" s="81" t="s">
        <v>577</v>
      </c>
      <c r="C185" s="60"/>
      <c r="D185" s="91"/>
      <c r="E185" s="38">
        <f>E186</f>
        <v>3477</v>
      </c>
    </row>
    <row r="186" spans="1:5" ht="47.25">
      <c r="A186" s="177" t="s">
        <v>632</v>
      </c>
      <c r="B186" s="81" t="s">
        <v>577</v>
      </c>
      <c r="C186" s="81">
        <v>100</v>
      </c>
      <c r="D186" s="91"/>
      <c r="E186" s="38">
        <f>E187</f>
        <v>3477</v>
      </c>
    </row>
    <row r="187" spans="1:5" ht="15.75">
      <c r="A187" s="2" t="s">
        <v>6</v>
      </c>
      <c r="B187" s="81" t="s">
        <v>577</v>
      </c>
      <c r="C187" s="81">
        <v>100</v>
      </c>
      <c r="D187" s="91" t="s">
        <v>18</v>
      </c>
      <c r="E187" s="38">
        <v>3477</v>
      </c>
    </row>
    <row r="188" spans="1:5" ht="15.75" hidden="1">
      <c r="A188" s="2" t="s">
        <v>443</v>
      </c>
      <c r="B188" s="87" t="s">
        <v>446</v>
      </c>
      <c r="C188" s="60"/>
      <c r="D188" s="91"/>
      <c r="E188" s="38">
        <f>E189</f>
        <v>0</v>
      </c>
    </row>
    <row r="189" spans="1:5" ht="15.75" hidden="1">
      <c r="A189" s="40" t="s">
        <v>565</v>
      </c>
      <c r="B189" s="60" t="s">
        <v>447</v>
      </c>
      <c r="C189" s="135"/>
      <c r="D189" s="84"/>
      <c r="E189" s="38">
        <f>E192+E190</f>
        <v>0</v>
      </c>
    </row>
    <row r="190" spans="1:5" ht="15.75" hidden="1">
      <c r="A190" s="2" t="s">
        <v>122</v>
      </c>
      <c r="B190" s="60" t="s">
        <v>447</v>
      </c>
      <c r="C190" s="60">
        <v>112</v>
      </c>
      <c r="D190" s="91"/>
      <c r="E190" s="38">
        <f>E191</f>
        <v>0</v>
      </c>
    </row>
    <row r="191" spans="1:5" ht="15.75" hidden="1">
      <c r="A191" s="2" t="s">
        <v>6</v>
      </c>
      <c r="B191" s="60" t="s">
        <v>447</v>
      </c>
      <c r="C191" s="60">
        <v>112</v>
      </c>
      <c r="D191" s="91" t="s">
        <v>18</v>
      </c>
      <c r="E191" s="38">
        <v>0</v>
      </c>
    </row>
    <row r="192" spans="1:5" ht="31.5" hidden="1">
      <c r="A192" s="109" t="s">
        <v>631</v>
      </c>
      <c r="B192" s="60" t="s">
        <v>447</v>
      </c>
      <c r="C192" s="60">
        <v>200</v>
      </c>
      <c r="D192" s="84"/>
      <c r="E192" s="38">
        <f>E193</f>
        <v>0</v>
      </c>
    </row>
    <row r="193" spans="1:5" ht="15.75" hidden="1">
      <c r="A193" s="9" t="s">
        <v>6</v>
      </c>
      <c r="B193" s="60" t="s">
        <v>447</v>
      </c>
      <c r="C193" s="60">
        <v>200</v>
      </c>
      <c r="D193" s="91" t="s">
        <v>18</v>
      </c>
      <c r="E193" s="38">
        <v>0</v>
      </c>
    </row>
    <row r="194" spans="1:5" ht="15.75" hidden="1">
      <c r="A194" s="2" t="s">
        <v>448</v>
      </c>
      <c r="B194" s="87" t="s">
        <v>531</v>
      </c>
      <c r="C194" s="60"/>
      <c r="D194" s="91"/>
      <c r="E194" s="38">
        <f>E195</f>
        <v>0</v>
      </c>
    </row>
    <row r="195" spans="1:5" ht="15.75" hidden="1">
      <c r="A195" s="40" t="s">
        <v>564</v>
      </c>
      <c r="B195" s="60" t="s">
        <v>449</v>
      </c>
      <c r="C195" s="60"/>
      <c r="D195" s="84"/>
      <c r="E195" s="38">
        <f>E196+E198</f>
        <v>0</v>
      </c>
    </row>
    <row r="196" spans="1:5" ht="31.5" hidden="1">
      <c r="A196" s="109" t="s">
        <v>631</v>
      </c>
      <c r="B196" s="60" t="s">
        <v>449</v>
      </c>
      <c r="C196" s="60">
        <v>200</v>
      </c>
      <c r="D196" s="84"/>
      <c r="E196" s="38">
        <f>E197</f>
        <v>0</v>
      </c>
    </row>
    <row r="197" spans="1:5" ht="15.75" hidden="1">
      <c r="A197" s="9" t="s">
        <v>6</v>
      </c>
      <c r="B197" s="60" t="s">
        <v>449</v>
      </c>
      <c r="C197" s="60">
        <v>200</v>
      </c>
      <c r="D197" s="91" t="s">
        <v>18</v>
      </c>
      <c r="E197" s="38">
        <v>0</v>
      </c>
    </row>
    <row r="198" spans="1:5" ht="31.5" hidden="1">
      <c r="A198" s="28" t="s">
        <v>98</v>
      </c>
      <c r="B198" s="135" t="s">
        <v>204</v>
      </c>
      <c r="C198" s="135">
        <v>244</v>
      </c>
      <c r="D198" s="84"/>
      <c r="E198" s="38">
        <f>E199</f>
        <v>0</v>
      </c>
    </row>
    <row r="199" spans="1:5" ht="15.75" hidden="1">
      <c r="A199" s="9" t="s">
        <v>6</v>
      </c>
      <c r="B199" s="135" t="s">
        <v>204</v>
      </c>
      <c r="C199" s="60">
        <v>244</v>
      </c>
      <c r="D199" s="91" t="s">
        <v>18</v>
      </c>
      <c r="E199" s="38">
        <v>0</v>
      </c>
    </row>
    <row r="200" spans="1:5" ht="31.5">
      <c r="A200" s="2" t="s">
        <v>445</v>
      </c>
      <c r="B200" s="87" t="s">
        <v>450</v>
      </c>
      <c r="C200" s="60"/>
      <c r="D200" s="91"/>
      <c r="E200" s="38">
        <f>E201+E207+E204</f>
        <v>14078.6</v>
      </c>
    </row>
    <row r="201" spans="1:5" ht="18" customHeight="1" hidden="1">
      <c r="A201" s="40" t="s">
        <v>316</v>
      </c>
      <c r="B201" s="60" t="s">
        <v>451</v>
      </c>
      <c r="C201" s="135"/>
      <c r="D201" s="84"/>
      <c r="E201" s="38">
        <f>E202</f>
        <v>0</v>
      </c>
    </row>
    <row r="202" spans="1:5" ht="31.5" hidden="1">
      <c r="A202" s="109" t="s">
        <v>631</v>
      </c>
      <c r="B202" s="60" t="s">
        <v>451</v>
      </c>
      <c r="C202" s="60">
        <v>200</v>
      </c>
      <c r="D202" s="84"/>
      <c r="E202" s="38">
        <f>E203</f>
        <v>0</v>
      </c>
    </row>
    <row r="203" spans="1:5" ht="15.75" hidden="1">
      <c r="A203" s="9" t="s">
        <v>6</v>
      </c>
      <c r="B203" s="60" t="s">
        <v>451</v>
      </c>
      <c r="C203" s="60">
        <v>200</v>
      </c>
      <c r="D203" s="91" t="s">
        <v>18</v>
      </c>
      <c r="E203" s="38">
        <v>0</v>
      </c>
    </row>
    <row r="204" spans="1:5" ht="31.5">
      <c r="A204" s="40" t="s">
        <v>645</v>
      </c>
      <c r="B204" s="60" t="s">
        <v>644</v>
      </c>
      <c r="C204" s="135"/>
      <c r="D204" s="84"/>
      <c r="E204" s="38">
        <f>E205</f>
        <v>3296.1</v>
      </c>
    </row>
    <row r="205" spans="1:5" ht="31.5">
      <c r="A205" s="109" t="s">
        <v>631</v>
      </c>
      <c r="B205" s="60" t="s">
        <v>644</v>
      </c>
      <c r="C205" s="60">
        <v>200</v>
      </c>
      <c r="D205" s="84"/>
      <c r="E205" s="38">
        <f>E206</f>
        <v>3296.1</v>
      </c>
    </row>
    <row r="206" spans="1:5" ht="15.75">
      <c r="A206" s="9" t="s">
        <v>6</v>
      </c>
      <c r="B206" s="60" t="s">
        <v>644</v>
      </c>
      <c r="C206" s="60">
        <v>200</v>
      </c>
      <c r="D206" s="91" t="s">
        <v>18</v>
      </c>
      <c r="E206" s="38">
        <f>3594.2-298.1</f>
        <v>3296.1</v>
      </c>
    </row>
    <row r="207" spans="1:5" ht="31.5">
      <c r="A207" s="109" t="s">
        <v>552</v>
      </c>
      <c r="B207" s="60" t="s">
        <v>553</v>
      </c>
      <c r="C207" s="60"/>
      <c r="D207" s="91"/>
      <c r="E207" s="38">
        <f>E208</f>
        <v>10782.5</v>
      </c>
    </row>
    <row r="208" spans="1:5" ht="31.5">
      <c r="A208" s="109" t="s">
        <v>631</v>
      </c>
      <c r="B208" s="60" t="s">
        <v>553</v>
      </c>
      <c r="C208" s="60">
        <v>200</v>
      </c>
      <c r="D208" s="91"/>
      <c r="E208" s="38">
        <f>E209</f>
        <v>10782.5</v>
      </c>
    </row>
    <row r="209" spans="1:5" ht="15.75">
      <c r="A209" s="9" t="s">
        <v>6</v>
      </c>
      <c r="B209" s="60" t="s">
        <v>553</v>
      </c>
      <c r="C209" s="60">
        <v>200</v>
      </c>
      <c r="D209" s="91" t="s">
        <v>18</v>
      </c>
      <c r="E209" s="38">
        <v>10782.5</v>
      </c>
    </row>
    <row r="210" spans="1:5" ht="47.25" customHeight="1">
      <c r="A210" s="68" t="s">
        <v>209</v>
      </c>
      <c r="B210" s="79" t="s">
        <v>452</v>
      </c>
      <c r="C210" s="79"/>
      <c r="D210" s="80"/>
      <c r="E210" s="176">
        <f>E212+E218+E222</f>
        <v>194.5</v>
      </c>
    </row>
    <row r="211" spans="1:5" ht="18.75" customHeight="1">
      <c r="A211" s="2" t="s">
        <v>453</v>
      </c>
      <c r="B211" s="81" t="s">
        <v>454</v>
      </c>
      <c r="C211" s="81"/>
      <c r="D211" s="82"/>
      <c r="E211" s="38">
        <f>E212</f>
        <v>55.599999999999994</v>
      </c>
    </row>
    <row r="212" spans="1:5" ht="15.75">
      <c r="A212" s="34" t="s">
        <v>211</v>
      </c>
      <c r="B212" s="81" t="s">
        <v>455</v>
      </c>
      <c r="C212" s="81"/>
      <c r="D212" s="82"/>
      <c r="E212" s="38">
        <f>E213+E215</f>
        <v>55.599999999999994</v>
      </c>
    </row>
    <row r="213" spans="1:5" ht="47.25">
      <c r="A213" s="177" t="s">
        <v>632</v>
      </c>
      <c r="B213" s="81" t="s">
        <v>455</v>
      </c>
      <c r="C213" s="81">
        <v>100</v>
      </c>
      <c r="D213" s="82"/>
      <c r="E213" s="38">
        <f>E214</f>
        <v>6</v>
      </c>
    </row>
    <row r="214" spans="1:5" ht="15.75">
      <c r="A214" s="2" t="s">
        <v>6</v>
      </c>
      <c r="B214" s="81" t="s">
        <v>455</v>
      </c>
      <c r="C214" s="81">
        <v>100</v>
      </c>
      <c r="D214" s="91" t="s">
        <v>18</v>
      </c>
      <c r="E214" s="38">
        <v>6</v>
      </c>
    </row>
    <row r="215" spans="1:5" ht="31.5">
      <c r="A215" s="109" t="s">
        <v>631</v>
      </c>
      <c r="B215" s="81" t="s">
        <v>455</v>
      </c>
      <c r="C215" s="81">
        <v>200</v>
      </c>
      <c r="D215" s="82"/>
      <c r="E215" s="38">
        <f>E216</f>
        <v>49.599999999999994</v>
      </c>
    </row>
    <row r="216" spans="1:5" ht="15.75">
      <c r="A216" s="2" t="s">
        <v>6</v>
      </c>
      <c r="B216" s="81" t="s">
        <v>455</v>
      </c>
      <c r="C216" s="81">
        <v>200</v>
      </c>
      <c r="D216" s="91" t="s">
        <v>18</v>
      </c>
      <c r="E216" s="38">
        <f>58.6+1.3-10.3</f>
        <v>49.599999999999994</v>
      </c>
    </row>
    <row r="217" spans="1:5" ht="31.5">
      <c r="A217" s="2" t="s">
        <v>456</v>
      </c>
      <c r="B217" s="81" t="s">
        <v>457</v>
      </c>
      <c r="C217" s="60"/>
      <c r="D217" s="91"/>
      <c r="E217" s="38">
        <f>E218</f>
        <v>50</v>
      </c>
    </row>
    <row r="218" spans="1:5" ht="15.75">
      <c r="A218" s="34" t="s">
        <v>213</v>
      </c>
      <c r="B218" s="81" t="s">
        <v>458</v>
      </c>
      <c r="C218" s="81"/>
      <c r="D218" s="82"/>
      <c r="E218" s="38">
        <f>E219</f>
        <v>50</v>
      </c>
    </row>
    <row r="219" spans="1:5" ht="31.5">
      <c r="A219" s="109" t="s">
        <v>631</v>
      </c>
      <c r="B219" s="81" t="s">
        <v>458</v>
      </c>
      <c r="C219" s="81">
        <v>200</v>
      </c>
      <c r="D219" s="82"/>
      <c r="E219" s="38">
        <f>E220</f>
        <v>50</v>
      </c>
    </row>
    <row r="220" spans="1:5" ht="15.75">
      <c r="A220" s="2" t="s">
        <v>6</v>
      </c>
      <c r="B220" s="81" t="s">
        <v>458</v>
      </c>
      <c r="C220" s="81">
        <v>200</v>
      </c>
      <c r="D220" s="91" t="s">
        <v>18</v>
      </c>
      <c r="E220" s="38">
        <v>50</v>
      </c>
    </row>
    <row r="221" spans="1:5" ht="15.75">
      <c r="A221" s="2" t="s">
        <v>448</v>
      </c>
      <c r="B221" s="81" t="s">
        <v>459</v>
      </c>
      <c r="C221" s="60"/>
      <c r="D221" s="91"/>
      <c r="E221" s="38">
        <f>E222</f>
        <v>88.89999999999999</v>
      </c>
    </row>
    <row r="222" spans="1:5" ht="15.75">
      <c r="A222" s="27" t="s">
        <v>123</v>
      </c>
      <c r="B222" s="81" t="s">
        <v>460</v>
      </c>
      <c r="C222" s="81"/>
      <c r="D222" s="82"/>
      <c r="E222" s="38">
        <f>E223</f>
        <v>88.89999999999999</v>
      </c>
    </row>
    <row r="223" spans="1:5" ht="29.25" customHeight="1">
      <c r="A223" s="109" t="s">
        <v>631</v>
      </c>
      <c r="B223" s="81" t="s">
        <v>460</v>
      </c>
      <c r="C223" s="81">
        <v>200</v>
      </c>
      <c r="D223" s="82"/>
      <c r="E223" s="38">
        <f>E224</f>
        <v>88.89999999999999</v>
      </c>
    </row>
    <row r="224" spans="1:5" ht="15.75">
      <c r="A224" s="2" t="s">
        <v>6</v>
      </c>
      <c r="B224" s="81" t="s">
        <v>460</v>
      </c>
      <c r="C224" s="81">
        <v>200</v>
      </c>
      <c r="D224" s="91" t="s">
        <v>18</v>
      </c>
      <c r="E224" s="38">
        <f>78.6+10.3</f>
        <v>88.89999999999999</v>
      </c>
    </row>
    <row r="225" spans="1:7" ht="47.25">
      <c r="A225" s="68" t="s">
        <v>216</v>
      </c>
      <c r="B225" s="79" t="s">
        <v>463</v>
      </c>
      <c r="C225" s="79"/>
      <c r="D225" s="80"/>
      <c r="E225" s="176">
        <f>E227+E233+E237</f>
        <v>86.3</v>
      </c>
      <c r="G225" s="142"/>
    </row>
    <row r="226" spans="1:7" ht="15.75">
      <c r="A226" s="2" t="s">
        <v>462</v>
      </c>
      <c r="B226" s="81" t="s">
        <v>464</v>
      </c>
      <c r="C226" s="81"/>
      <c r="D226" s="82"/>
      <c r="E226" s="38">
        <f>E227</f>
        <v>23</v>
      </c>
      <c r="G226" s="142"/>
    </row>
    <row r="227" spans="1:5" ht="15.75">
      <c r="A227" s="27" t="s">
        <v>218</v>
      </c>
      <c r="B227" s="81" t="s">
        <v>465</v>
      </c>
      <c r="C227" s="81"/>
      <c r="D227" s="82"/>
      <c r="E227" s="38">
        <f>E228+E230</f>
        <v>23</v>
      </c>
    </row>
    <row r="228" spans="1:5" ht="47.25">
      <c r="A228" s="177" t="s">
        <v>632</v>
      </c>
      <c r="B228" s="81" t="s">
        <v>465</v>
      </c>
      <c r="C228" s="81">
        <v>100</v>
      </c>
      <c r="D228" s="82"/>
      <c r="E228" s="38">
        <f>E229</f>
        <v>0</v>
      </c>
    </row>
    <row r="229" spans="1:5" ht="15.75">
      <c r="A229" s="2" t="s">
        <v>6</v>
      </c>
      <c r="B229" s="81" t="s">
        <v>465</v>
      </c>
      <c r="C229" s="81">
        <v>100</v>
      </c>
      <c r="D229" s="82" t="s">
        <v>18</v>
      </c>
      <c r="E229" s="38">
        <v>0</v>
      </c>
    </row>
    <row r="230" spans="1:5" ht="31.5">
      <c r="A230" s="109" t="s">
        <v>631</v>
      </c>
      <c r="B230" s="81" t="s">
        <v>465</v>
      </c>
      <c r="C230" s="81">
        <v>200</v>
      </c>
      <c r="D230" s="82"/>
      <c r="E230" s="38">
        <f>E231</f>
        <v>23</v>
      </c>
    </row>
    <row r="231" spans="1:5" ht="15.75">
      <c r="A231" s="2" t="s">
        <v>6</v>
      </c>
      <c r="B231" s="81" t="s">
        <v>465</v>
      </c>
      <c r="C231" s="81">
        <v>200</v>
      </c>
      <c r="D231" s="82" t="s">
        <v>18</v>
      </c>
      <c r="E231" s="38">
        <f>21.7+1.3</f>
        <v>23</v>
      </c>
    </row>
    <row r="232" spans="1:5" ht="31.5" hidden="1">
      <c r="A232" s="2" t="s">
        <v>461</v>
      </c>
      <c r="B232" s="81" t="s">
        <v>466</v>
      </c>
      <c r="C232" s="81"/>
      <c r="D232" s="82"/>
      <c r="E232" s="38">
        <f>E233</f>
        <v>0</v>
      </c>
    </row>
    <row r="233" spans="1:5" ht="15.75" hidden="1">
      <c r="A233" s="27" t="s">
        <v>220</v>
      </c>
      <c r="B233" s="81" t="s">
        <v>467</v>
      </c>
      <c r="C233" s="81"/>
      <c r="D233" s="82"/>
      <c r="E233" s="38">
        <f>E234</f>
        <v>0</v>
      </c>
    </row>
    <row r="234" spans="1:5" ht="31.5" hidden="1">
      <c r="A234" s="109" t="s">
        <v>631</v>
      </c>
      <c r="B234" s="81" t="s">
        <v>467</v>
      </c>
      <c r="C234" s="81">
        <v>200</v>
      </c>
      <c r="D234" s="82"/>
      <c r="E234" s="38">
        <f>E235</f>
        <v>0</v>
      </c>
    </row>
    <row r="235" spans="1:5" ht="15.75" hidden="1">
      <c r="A235" s="27" t="s">
        <v>6</v>
      </c>
      <c r="B235" s="81" t="s">
        <v>467</v>
      </c>
      <c r="C235" s="81">
        <v>200</v>
      </c>
      <c r="D235" s="82" t="s">
        <v>18</v>
      </c>
      <c r="E235" s="38">
        <v>0</v>
      </c>
    </row>
    <row r="236" spans="1:5" ht="15.75">
      <c r="A236" s="2" t="s">
        <v>448</v>
      </c>
      <c r="B236" s="81" t="s">
        <v>468</v>
      </c>
      <c r="C236" s="81"/>
      <c r="D236" s="82"/>
      <c r="E236" s="38">
        <f>E237</f>
        <v>63.3</v>
      </c>
    </row>
    <row r="237" spans="1:5" ht="15.75">
      <c r="A237" s="34" t="s">
        <v>566</v>
      </c>
      <c r="B237" s="81" t="s">
        <v>469</v>
      </c>
      <c r="C237" s="81"/>
      <c r="D237" s="82"/>
      <c r="E237" s="38">
        <f>E238</f>
        <v>63.3</v>
      </c>
    </row>
    <row r="238" spans="1:5" ht="31.5">
      <c r="A238" s="109" t="s">
        <v>631</v>
      </c>
      <c r="B238" s="81" t="s">
        <v>469</v>
      </c>
      <c r="C238" s="81">
        <v>200</v>
      </c>
      <c r="D238" s="82"/>
      <c r="E238" s="38">
        <f>E239</f>
        <v>63.3</v>
      </c>
    </row>
    <row r="239" spans="1:5" ht="15.75">
      <c r="A239" s="2" t="s">
        <v>6</v>
      </c>
      <c r="B239" s="81" t="s">
        <v>469</v>
      </c>
      <c r="C239" s="81">
        <v>200</v>
      </c>
      <c r="D239" s="82" t="s">
        <v>18</v>
      </c>
      <c r="E239" s="38">
        <v>63.3</v>
      </c>
    </row>
    <row r="240" spans="1:5" ht="47.25">
      <c r="A240" s="68" t="s">
        <v>575</v>
      </c>
      <c r="B240" s="79" t="s">
        <v>576</v>
      </c>
      <c r="C240" s="81"/>
      <c r="D240" s="82"/>
      <c r="E240" s="176">
        <f>E241+E245+E249</f>
        <v>1092.1</v>
      </c>
    </row>
    <row r="241" spans="1:5" ht="15.75">
      <c r="A241" s="2" t="s">
        <v>619</v>
      </c>
      <c r="B241" s="81" t="s">
        <v>600</v>
      </c>
      <c r="C241" s="81"/>
      <c r="D241" s="82"/>
      <c r="E241" s="38">
        <f>E242</f>
        <v>922.3</v>
      </c>
    </row>
    <row r="242" spans="1:5" ht="15.75">
      <c r="A242" s="2" t="s">
        <v>618</v>
      </c>
      <c r="B242" s="81" t="s">
        <v>597</v>
      </c>
      <c r="C242" s="81"/>
      <c r="D242" s="82"/>
      <c r="E242" s="38">
        <f>E243</f>
        <v>922.3</v>
      </c>
    </row>
    <row r="243" spans="1:5" ht="31.5">
      <c r="A243" s="109" t="s">
        <v>631</v>
      </c>
      <c r="B243" s="81" t="s">
        <v>597</v>
      </c>
      <c r="C243" s="81">
        <v>200</v>
      </c>
      <c r="D243" s="82"/>
      <c r="E243" s="38">
        <f>E244</f>
        <v>922.3</v>
      </c>
    </row>
    <row r="244" spans="1:5" ht="15.75">
      <c r="A244" s="2" t="s">
        <v>6</v>
      </c>
      <c r="B244" s="81" t="s">
        <v>597</v>
      </c>
      <c r="C244" s="81">
        <v>200</v>
      </c>
      <c r="D244" s="82" t="s">
        <v>18</v>
      </c>
      <c r="E244" s="38">
        <f>672.5-214.2+343+65+56</f>
        <v>922.3</v>
      </c>
    </row>
    <row r="245" spans="1:5" ht="15.75">
      <c r="A245" s="2" t="s">
        <v>598</v>
      </c>
      <c r="B245" s="81" t="s">
        <v>601</v>
      </c>
      <c r="C245" s="81"/>
      <c r="D245" s="82"/>
      <c r="E245" s="38">
        <f>E246</f>
        <v>78.5</v>
      </c>
    </row>
    <row r="246" spans="1:5" ht="15.75">
      <c r="A246" s="2" t="s">
        <v>599</v>
      </c>
      <c r="B246" s="81" t="s">
        <v>602</v>
      </c>
      <c r="C246" s="81"/>
      <c r="D246" s="82"/>
      <c r="E246" s="38">
        <f>E247</f>
        <v>78.5</v>
      </c>
    </row>
    <row r="247" spans="1:5" ht="31.5">
      <c r="A247" s="109" t="s">
        <v>631</v>
      </c>
      <c r="B247" s="81" t="s">
        <v>602</v>
      </c>
      <c r="C247" s="81">
        <v>200</v>
      </c>
      <c r="D247" s="82"/>
      <c r="E247" s="38">
        <f>E248</f>
        <v>78.5</v>
      </c>
    </row>
    <row r="248" spans="1:5" ht="15.75">
      <c r="A248" s="2" t="s">
        <v>6</v>
      </c>
      <c r="B248" s="81" t="s">
        <v>602</v>
      </c>
      <c r="C248" s="81">
        <v>200</v>
      </c>
      <c r="D248" s="82" t="s">
        <v>18</v>
      </c>
      <c r="E248" s="38">
        <v>78.5</v>
      </c>
    </row>
    <row r="249" spans="1:5" ht="15.75">
      <c r="A249" s="2" t="s">
        <v>606</v>
      </c>
      <c r="B249" s="81" t="s">
        <v>603</v>
      </c>
      <c r="C249" s="81"/>
      <c r="D249" s="82"/>
      <c r="E249" s="38">
        <f>E250</f>
        <v>91.3</v>
      </c>
    </row>
    <row r="250" spans="1:5" ht="15.75">
      <c r="A250" s="2" t="s">
        <v>605</v>
      </c>
      <c r="B250" s="81" t="s">
        <v>604</v>
      </c>
      <c r="C250" s="81"/>
      <c r="D250" s="82"/>
      <c r="E250" s="38">
        <f>E251</f>
        <v>91.3</v>
      </c>
    </row>
    <row r="251" spans="1:5" ht="31.5">
      <c r="A251" s="109" t="s">
        <v>631</v>
      </c>
      <c r="B251" s="81" t="s">
        <v>604</v>
      </c>
      <c r="C251" s="81">
        <v>200</v>
      </c>
      <c r="D251" s="82"/>
      <c r="E251" s="38">
        <f>E252</f>
        <v>91.3</v>
      </c>
    </row>
    <row r="252" spans="1:5" ht="15.75">
      <c r="A252" s="2" t="s">
        <v>6</v>
      </c>
      <c r="B252" s="81" t="s">
        <v>604</v>
      </c>
      <c r="C252" s="81">
        <v>200</v>
      </c>
      <c r="D252" s="82" t="s">
        <v>18</v>
      </c>
      <c r="E252" s="38">
        <f>119-48+20.3</f>
        <v>91.3</v>
      </c>
    </row>
    <row r="253" spans="1:5" ht="46.5" customHeight="1">
      <c r="A253" s="71" t="s">
        <v>347</v>
      </c>
      <c r="B253" s="77" t="s">
        <v>471</v>
      </c>
      <c r="C253" s="77"/>
      <c r="D253" s="78"/>
      <c r="E253" s="138">
        <f>E255+E261+E265+E269+E272+E276</f>
        <v>1039.5</v>
      </c>
    </row>
    <row r="254" spans="1:5" ht="16.5" customHeight="1">
      <c r="A254" s="2" t="s">
        <v>473</v>
      </c>
      <c r="B254" s="81" t="s">
        <v>470</v>
      </c>
      <c r="C254" s="81"/>
      <c r="D254" s="82"/>
      <c r="E254" s="38">
        <f>E255</f>
        <v>500</v>
      </c>
    </row>
    <row r="255" spans="1:5" ht="15.75">
      <c r="A255" s="49" t="s">
        <v>225</v>
      </c>
      <c r="B255" s="81" t="s">
        <v>472</v>
      </c>
      <c r="C255" s="81"/>
      <c r="D255" s="82"/>
      <c r="E255" s="141">
        <f>E256+E258</f>
        <v>500</v>
      </c>
    </row>
    <row r="256" spans="1:5" ht="31.5">
      <c r="A256" s="109" t="s">
        <v>631</v>
      </c>
      <c r="B256" s="81" t="s">
        <v>472</v>
      </c>
      <c r="C256" s="81">
        <v>200</v>
      </c>
      <c r="D256" s="82"/>
      <c r="E256" s="141">
        <f>E257</f>
        <v>500</v>
      </c>
    </row>
    <row r="257" spans="1:5" ht="31.5">
      <c r="A257" s="51" t="s">
        <v>23</v>
      </c>
      <c r="B257" s="81" t="s">
        <v>472</v>
      </c>
      <c r="C257" s="81">
        <v>200</v>
      </c>
      <c r="D257" s="82" t="s">
        <v>11</v>
      </c>
      <c r="E257" s="141">
        <f>100+500-100</f>
        <v>500</v>
      </c>
    </row>
    <row r="258" spans="1:5" ht="31.5" hidden="1">
      <c r="A258" s="109" t="s">
        <v>631</v>
      </c>
      <c r="B258" s="81" t="s">
        <v>472</v>
      </c>
      <c r="C258" s="81">
        <v>200</v>
      </c>
      <c r="D258" s="82"/>
      <c r="E258" s="141">
        <f>E259</f>
        <v>0</v>
      </c>
    </row>
    <row r="259" spans="1:5" ht="15.75" hidden="1">
      <c r="A259" s="28" t="s">
        <v>1</v>
      </c>
      <c r="B259" s="81" t="s">
        <v>472</v>
      </c>
      <c r="C259" s="81">
        <v>200</v>
      </c>
      <c r="D259" s="82" t="s">
        <v>27</v>
      </c>
      <c r="E259" s="141">
        <v>0</v>
      </c>
    </row>
    <row r="260" spans="1:5" ht="15.75">
      <c r="A260" s="2" t="s">
        <v>475</v>
      </c>
      <c r="B260" s="81" t="s">
        <v>474</v>
      </c>
      <c r="C260" s="81"/>
      <c r="D260" s="82"/>
      <c r="E260" s="141">
        <f>E261</f>
        <v>245</v>
      </c>
    </row>
    <row r="261" spans="1:5" ht="15.75">
      <c r="A261" s="49" t="s">
        <v>227</v>
      </c>
      <c r="B261" s="81" t="s">
        <v>476</v>
      </c>
      <c r="C261" s="81"/>
      <c r="D261" s="82"/>
      <c r="E261" s="38">
        <f>E262</f>
        <v>245</v>
      </c>
    </row>
    <row r="262" spans="1:5" ht="31.5">
      <c r="A262" s="109" t="s">
        <v>631</v>
      </c>
      <c r="B262" s="81" t="s">
        <v>476</v>
      </c>
      <c r="C262" s="81">
        <v>200</v>
      </c>
      <c r="D262" s="82"/>
      <c r="E262" s="38">
        <f>E263</f>
        <v>245</v>
      </c>
    </row>
    <row r="263" spans="1:5" ht="31.5">
      <c r="A263" s="51" t="s">
        <v>23</v>
      </c>
      <c r="B263" s="81" t="s">
        <v>476</v>
      </c>
      <c r="C263" s="81">
        <v>200</v>
      </c>
      <c r="D263" s="82" t="s">
        <v>11</v>
      </c>
      <c r="E263" s="38">
        <v>245</v>
      </c>
    </row>
    <row r="264" spans="1:5" ht="15.75" hidden="1">
      <c r="A264" s="2" t="s">
        <v>477</v>
      </c>
      <c r="B264" s="81" t="s">
        <v>479</v>
      </c>
      <c r="C264" s="81"/>
      <c r="D264" s="82"/>
      <c r="E264" s="38">
        <f>E265</f>
        <v>0</v>
      </c>
    </row>
    <row r="265" spans="1:5" ht="15.75" hidden="1">
      <c r="A265" s="49" t="s">
        <v>229</v>
      </c>
      <c r="B265" s="81" t="s">
        <v>481</v>
      </c>
      <c r="C265" s="81"/>
      <c r="D265" s="82"/>
      <c r="E265" s="38">
        <f>E266</f>
        <v>0</v>
      </c>
    </row>
    <row r="266" spans="1:5" ht="31.5" hidden="1">
      <c r="A266" s="109" t="s">
        <v>545</v>
      </c>
      <c r="B266" s="81" t="s">
        <v>481</v>
      </c>
      <c r="C266" s="81">
        <v>240</v>
      </c>
      <c r="D266" s="82"/>
      <c r="E266" s="38">
        <f>E267</f>
        <v>0</v>
      </c>
    </row>
    <row r="267" spans="1:5" ht="31.5" hidden="1">
      <c r="A267" s="51" t="s">
        <v>23</v>
      </c>
      <c r="B267" s="81" t="s">
        <v>481</v>
      </c>
      <c r="C267" s="81">
        <v>240</v>
      </c>
      <c r="D267" s="82" t="s">
        <v>11</v>
      </c>
      <c r="E267" s="38">
        <v>0</v>
      </c>
    </row>
    <row r="268" spans="1:5" ht="15.75">
      <c r="A268" s="2" t="s">
        <v>478</v>
      </c>
      <c r="B268" s="81" t="s">
        <v>480</v>
      </c>
      <c r="C268" s="81"/>
      <c r="D268" s="82"/>
      <c r="E268" s="38">
        <f>E269</f>
        <v>195</v>
      </c>
    </row>
    <row r="269" spans="1:5" ht="15.75">
      <c r="A269" s="49" t="s">
        <v>231</v>
      </c>
      <c r="B269" s="81" t="s">
        <v>482</v>
      </c>
      <c r="C269" s="81"/>
      <c r="D269" s="82"/>
      <c r="E269" s="38">
        <f>E270</f>
        <v>195</v>
      </c>
    </row>
    <row r="270" spans="1:5" ht="31.5">
      <c r="A270" s="109" t="s">
        <v>631</v>
      </c>
      <c r="B270" s="81" t="s">
        <v>482</v>
      </c>
      <c r="C270" s="81">
        <v>200</v>
      </c>
      <c r="D270" s="82"/>
      <c r="E270" s="38">
        <f>E271</f>
        <v>195</v>
      </c>
    </row>
    <row r="271" spans="1:5" ht="31.5">
      <c r="A271" s="51" t="s">
        <v>23</v>
      </c>
      <c r="B271" s="81" t="s">
        <v>482</v>
      </c>
      <c r="C271" s="81">
        <v>200</v>
      </c>
      <c r="D271" s="82" t="s">
        <v>11</v>
      </c>
      <c r="E271" s="38">
        <v>195</v>
      </c>
    </row>
    <row r="272" spans="1:5" ht="15.75">
      <c r="A272" s="2" t="s">
        <v>646</v>
      </c>
      <c r="B272" s="81" t="s">
        <v>648</v>
      </c>
      <c r="C272" s="81"/>
      <c r="D272" s="82"/>
      <c r="E272" s="38">
        <f>E273</f>
        <v>99.5</v>
      </c>
    </row>
    <row r="273" spans="1:5" ht="15.75">
      <c r="A273" s="49" t="s">
        <v>647</v>
      </c>
      <c r="B273" s="81" t="s">
        <v>649</v>
      </c>
      <c r="C273" s="81"/>
      <c r="D273" s="82"/>
      <c r="E273" s="38">
        <f>E274</f>
        <v>99.5</v>
      </c>
    </row>
    <row r="274" spans="1:5" ht="31.5">
      <c r="A274" s="109" t="s">
        <v>631</v>
      </c>
      <c r="B274" s="81" t="s">
        <v>649</v>
      </c>
      <c r="C274" s="81">
        <v>200</v>
      </c>
      <c r="D274" s="82"/>
      <c r="E274" s="38">
        <f>99.5</f>
        <v>99.5</v>
      </c>
    </row>
    <row r="275" spans="1:5" ht="31.5">
      <c r="A275" s="51" t="s">
        <v>23</v>
      </c>
      <c r="B275" s="81" t="s">
        <v>649</v>
      </c>
      <c r="C275" s="81">
        <v>200</v>
      </c>
      <c r="D275" s="82" t="s">
        <v>11</v>
      </c>
      <c r="E275" s="38">
        <v>99.5</v>
      </c>
    </row>
    <row r="276" spans="1:5" ht="15.75" hidden="1">
      <c r="A276" s="2" t="s">
        <v>651</v>
      </c>
      <c r="B276" s="81" t="s">
        <v>650</v>
      </c>
      <c r="C276" s="81"/>
      <c r="D276" s="82"/>
      <c r="E276" s="38">
        <f>E277+E280</f>
        <v>0</v>
      </c>
    </row>
    <row r="277" spans="1:5" ht="15.75" hidden="1">
      <c r="A277" s="49" t="s">
        <v>652</v>
      </c>
      <c r="B277" s="81" t="s">
        <v>653</v>
      </c>
      <c r="C277" s="81"/>
      <c r="D277" s="82"/>
      <c r="E277" s="38">
        <f>E278</f>
        <v>0</v>
      </c>
    </row>
    <row r="278" spans="1:5" ht="15.75" hidden="1">
      <c r="A278" s="177" t="s">
        <v>640</v>
      </c>
      <c r="B278" s="81" t="s">
        <v>653</v>
      </c>
      <c r="C278" s="81">
        <v>400</v>
      </c>
      <c r="D278" s="82"/>
      <c r="E278" s="38">
        <f>E279</f>
        <v>0</v>
      </c>
    </row>
    <row r="279" spans="1:5" ht="29.25" customHeight="1" hidden="1">
      <c r="A279" s="51" t="s">
        <v>23</v>
      </c>
      <c r="B279" s="81" t="s">
        <v>653</v>
      </c>
      <c r="C279" s="81">
        <v>400</v>
      </c>
      <c r="D279" s="82" t="s">
        <v>11</v>
      </c>
      <c r="E279" s="38">
        <f>633.3-633.3</f>
        <v>0</v>
      </c>
    </row>
    <row r="280" spans="1:5" ht="15.75" customHeight="1" hidden="1">
      <c r="A280" s="49" t="s">
        <v>654</v>
      </c>
      <c r="B280" s="81" t="s">
        <v>660</v>
      </c>
      <c r="C280" s="81"/>
      <c r="D280" s="82"/>
      <c r="E280" s="38">
        <f>E281</f>
        <v>0</v>
      </c>
    </row>
    <row r="281" spans="1:5" ht="15.75" hidden="1">
      <c r="A281" s="177" t="s">
        <v>640</v>
      </c>
      <c r="B281" s="81" t="s">
        <v>660</v>
      </c>
      <c r="C281" s="81">
        <v>400</v>
      </c>
      <c r="D281" s="82"/>
      <c r="E281" s="38">
        <f>E282</f>
        <v>0</v>
      </c>
    </row>
    <row r="282" spans="1:5" ht="31.5" hidden="1">
      <c r="A282" s="51" t="s">
        <v>23</v>
      </c>
      <c r="B282" s="81" t="s">
        <v>660</v>
      </c>
      <c r="C282" s="81">
        <v>400</v>
      </c>
      <c r="D282" s="82" t="s">
        <v>11</v>
      </c>
      <c r="E282" s="38">
        <f>5700-5700</f>
        <v>0</v>
      </c>
    </row>
    <row r="283" spans="1:5" ht="47.25">
      <c r="A283" s="22" t="s">
        <v>539</v>
      </c>
      <c r="B283" s="77" t="s">
        <v>486</v>
      </c>
      <c r="C283" s="81"/>
      <c r="D283" s="82"/>
      <c r="E283" s="138">
        <f>E285+E288+E304+E309</f>
        <v>7882.999999999999</v>
      </c>
    </row>
    <row r="284" spans="1:5" ht="15.75">
      <c r="A284" s="2" t="s">
        <v>483</v>
      </c>
      <c r="B284" s="81" t="s">
        <v>488</v>
      </c>
      <c r="C284" s="81"/>
      <c r="D284" s="82"/>
      <c r="E284" s="38">
        <f>E285</f>
        <v>13</v>
      </c>
    </row>
    <row r="285" spans="1:5" ht="15.75">
      <c r="A285" s="27" t="s">
        <v>234</v>
      </c>
      <c r="B285" s="81" t="s">
        <v>487</v>
      </c>
      <c r="C285" s="81"/>
      <c r="D285" s="82"/>
      <c r="E285" s="38">
        <f>E286</f>
        <v>13</v>
      </c>
    </row>
    <row r="286" spans="1:5" ht="31.5">
      <c r="A286" s="109" t="s">
        <v>631</v>
      </c>
      <c r="B286" s="81" t="s">
        <v>487</v>
      </c>
      <c r="C286" s="81">
        <v>200</v>
      </c>
      <c r="D286" s="82"/>
      <c r="E286" s="38">
        <f>E287</f>
        <v>13</v>
      </c>
    </row>
    <row r="287" spans="1:5" ht="15.75">
      <c r="A287" s="28" t="s">
        <v>5</v>
      </c>
      <c r="B287" s="81" t="s">
        <v>487</v>
      </c>
      <c r="C287" s="83">
        <v>200</v>
      </c>
      <c r="D287" s="82" t="s">
        <v>16</v>
      </c>
      <c r="E287" s="38">
        <f>500-337-150</f>
        <v>13</v>
      </c>
    </row>
    <row r="288" spans="1:5" ht="15.75">
      <c r="A288" s="2" t="s">
        <v>484</v>
      </c>
      <c r="B288" s="81" t="s">
        <v>489</v>
      </c>
      <c r="C288" s="83"/>
      <c r="D288" s="82"/>
      <c r="E288" s="38">
        <f>E289+E294+E297+E300</f>
        <v>5521.299999999999</v>
      </c>
    </row>
    <row r="289" spans="1:5" ht="15.75">
      <c r="A289" s="27" t="s">
        <v>236</v>
      </c>
      <c r="B289" s="81" t="s">
        <v>491</v>
      </c>
      <c r="C289" s="81"/>
      <c r="D289" s="82"/>
      <c r="E289" s="38">
        <f>E292</f>
        <v>4551.7</v>
      </c>
    </row>
    <row r="290" spans="1:5" ht="31.5" hidden="1">
      <c r="A290" s="2" t="s">
        <v>112</v>
      </c>
      <c r="B290" s="81" t="s">
        <v>237</v>
      </c>
      <c r="C290" s="81">
        <v>243</v>
      </c>
      <c r="D290" s="82"/>
      <c r="E290" s="38">
        <f>E291</f>
        <v>0</v>
      </c>
    </row>
    <row r="291" spans="1:5" ht="15.75" hidden="1">
      <c r="A291" s="2" t="s">
        <v>53</v>
      </c>
      <c r="B291" s="81" t="s">
        <v>237</v>
      </c>
      <c r="C291" s="81">
        <v>243</v>
      </c>
      <c r="D291" s="82" t="s">
        <v>54</v>
      </c>
      <c r="E291" s="38">
        <v>0</v>
      </c>
    </row>
    <row r="292" spans="1:5" ht="31.5">
      <c r="A292" s="109" t="s">
        <v>631</v>
      </c>
      <c r="B292" s="81" t="s">
        <v>491</v>
      </c>
      <c r="C292" s="81">
        <v>200</v>
      </c>
      <c r="D292" s="82"/>
      <c r="E292" s="38">
        <f>E293</f>
        <v>4551.7</v>
      </c>
    </row>
    <row r="293" spans="1:5" ht="15.75">
      <c r="A293" s="2" t="s">
        <v>53</v>
      </c>
      <c r="B293" s="81" t="s">
        <v>491</v>
      </c>
      <c r="C293" s="81">
        <v>200</v>
      </c>
      <c r="D293" s="82" t="s">
        <v>54</v>
      </c>
      <c r="E293" s="38">
        <f>3855+840.4-125-18.7</f>
        <v>4551.7</v>
      </c>
    </row>
    <row r="294" spans="1:5" ht="15.75">
      <c r="A294" s="187" t="s">
        <v>642</v>
      </c>
      <c r="B294" s="81" t="s">
        <v>711</v>
      </c>
      <c r="C294" s="81"/>
      <c r="D294" s="82"/>
      <c r="E294" s="38">
        <f>E295</f>
        <v>169.2</v>
      </c>
    </row>
    <row r="295" spans="1:5" ht="31.5">
      <c r="A295" s="109" t="s">
        <v>631</v>
      </c>
      <c r="B295" s="81" t="s">
        <v>711</v>
      </c>
      <c r="C295" s="81">
        <v>200</v>
      </c>
      <c r="D295" s="82"/>
      <c r="E295" s="38">
        <f>E296</f>
        <v>169.2</v>
      </c>
    </row>
    <row r="296" spans="1:5" ht="15.75">
      <c r="A296" s="2" t="s">
        <v>53</v>
      </c>
      <c r="B296" s="81" t="s">
        <v>711</v>
      </c>
      <c r="C296" s="81">
        <v>200</v>
      </c>
      <c r="D296" s="82" t="s">
        <v>54</v>
      </c>
      <c r="E296" s="38">
        <v>169.2</v>
      </c>
    </row>
    <row r="297" spans="1:5" ht="31.5">
      <c r="A297" s="2" t="s">
        <v>555</v>
      </c>
      <c r="B297" s="81" t="s">
        <v>554</v>
      </c>
      <c r="C297" s="81"/>
      <c r="D297" s="82"/>
      <c r="E297" s="38">
        <f>E298</f>
        <v>338.4</v>
      </c>
    </row>
    <row r="298" spans="1:5" ht="33.75" customHeight="1">
      <c r="A298" s="109" t="s">
        <v>631</v>
      </c>
      <c r="B298" s="81" t="s">
        <v>554</v>
      </c>
      <c r="C298" s="81">
        <v>200</v>
      </c>
      <c r="D298" s="82"/>
      <c r="E298" s="38">
        <f>E299</f>
        <v>338.4</v>
      </c>
    </row>
    <row r="299" spans="1:5" ht="15.75">
      <c r="A299" s="2" t="s">
        <v>53</v>
      </c>
      <c r="B299" s="81" t="s">
        <v>554</v>
      </c>
      <c r="C299" s="81">
        <v>200</v>
      </c>
      <c r="D299" s="82" t="s">
        <v>54</v>
      </c>
      <c r="E299" s="38">
        <v>338.4</v>
      </c>
    </row>
    <row r="300" spans="1:5" ht="31.5">
      <c r="A300" s="2" t="s">
        <v>710</v>
      </c>
      <c r="B300" s="60" t="s">
        <v>709</v>
      </c>
      <c r="C300" s="81"/>
      <c r="D300" s="82"/>
      <c r="E300" s="38">
        <f>E301</f>
        <v>462</v>
      </c>
    </row>
    <row r="301" spans="1:5" ht="31.5">
      <c r="A301" s="109" t="s">
        <v>631</v>
      </c>
      <c r="B301" s="60" t="s">
        <v>709</v>
      </c>
      <c r="C301" s="81">
        <v>200</v>
      </c>
      <c r="D301" s="82"/>
      <c r="E301" s="38">
        <f>E302</f>
        <v>462</v>
      </c>
    </row>
    <row r="302" spans="1:5" ht="15.75">
      <c r="A302" s="2" t="s">
        <v>53</v>
      </c>
      <c r="B302" s="60" t="s">
        <v>709</v>
      </c>
      <c r="C302" s="81">
        <v>200</v>
      </c>
      <c r="D302" s="82" t="s">
        <v>54</v>
      </c>
      <c r="E302" s="38">
        <v>462</v>
      </c>
    </row>
    <row r="303" spans="1:5" ht="15.75">
      <c r="A303" s="2" t="s">
        <v>485</v>
      </c>
      <c r="B303" s="81" t="s">
        <v>490</v>
      </c>
      <c r="C303" s="81"/>
      <c r="D303" s="82"/>
      <c r="E303" s="38">
        <f>E304</f>
        <v>2134.8</v>
      </c>
    </row>
    <row r="304" spans="1:5" ht="15.75">
      <c r="A304" s="27" t="s">
        <v>238</v>
      </c>
      <c r="B304" s="81" t="s">
        <v>492</v>
      </c>
      <c r="C304" s="81" t="s">
        <v>240</v>
      </c>
      <c r="D304" s="82"/>
      <c r="E304" s="38">
        <f>E305+E307</f>
        <v>2134.8</v>
      </c>
    </row>
    <row r="305" spans="1:5" ht="31.5" hidden="1">
      <c r="A305" s="2" t="s">
        <v>112</v>
      </c>
      <c r="B305" s="81" t="s">
        <v>239</v>
      </c>
      <c r="C305" s="81">
        <v>243</v>
      </c>
      <c r="D305" s="82"/>
      <c r="E305" s="38">
        <f>E306</f>
        <v>0</v>
      </c>
    </row>
    <row r="306" spans="1:5" ht="15.75" hidden="1">
      <c r="A306" s="28" t="s">
        <v>5</v>
      </c>
      <c r="B306" s="81" t="s">
        <v>239</v>
      </c>
      <c r="C306" s="81">
        <v>243</v>
      </c>
      <c r="D306" s="82" t="s">
        <v>16</v>
      </c>
      <c r="E306" s="38">
        <v>0</v>
      </c>
    </row>
    <row r="307" spans="1:5" ht="31.5">
      <c r="A307" s="109" t="s">
        <v>631</v>
      </c>
      <c r="B307" s="81" t="s">
        <v>492</v>
      </c>
      <c r="C307" s="81">
        <v>200</v>
      </c>
      <c r="D307" s="82"/>
      <c r="E307" s="38">
        <f>E308</f>
        <v>2134.8</v>
      </c>
    </row>
    <row r="308" spans="1:5" ht="16.5" customHeight="1">
      <c r="A308" s="28" t="s">
        <v>5</v>
      </c>
      <c r="B308" s="81" t="s">
        <v>492</v>
      </c>
      <c r="C308" s="81">
        <v>200</v>
      </c>
      <c r="D308" s="82" t="s">
        <v>16</v>
      </c>
      <c r="E308" s="38">
        <f>2180-774.5+299.8+29.5+400</f>
        <v>2134.8</v>
      </c>
    </row>
    <row r="309" spans="1:5" ht="16.5" customHeight="1">
      <c r="A309" s="2" t="s">
        <v>609</v>
      </c>
      <c r="B309" s="81" t="s">
        <v>607</v>
      </c>
      <c r="C309" s="81"/>
      <c r="D309" s="82"/>
      <c r="E309" s="38">
        <f>E310</f>
        <v>213.9</v>
      </c>
    </row>
    <row r="310" spans="1:5" ht="16.5" customHeight="1">
      <c r="A310" s="28" t="s">
        <v>610</v>
      </c>
      <c r="B310" s="81" t="s">
        <v>608</v>
      </c>
      <c r="C310" s="81"/>
      <c r="D310" s="82"/>
      <c r="E310" s="38">
        <f>E311+E313</f>
        <v>213.9</v>
      </c>
    </row>
    <row r="311" spans="1:5" ht="33" customHeight="1">
      <c r="A311" s="109" t="s">
        <v>631</v>
      </c>
      <c r="B311" s="81" t="s">
        <v>608</v>
      </c>
      <c r="C311" s="81">
        <v>200</v>
      </c>
      <c r="D311" s="82"/>
      <c r="E311" s="38">
        <f>E312</f>
        <v>70</v>
      </c>
    </row>
    <row r="312" spans="1:5" ht="16.5" customHeight="1">
      <c r="A312" s="2" t="s">
        <v>53</v>
      </c>
      <c r="B312" s="81" t="s">
        <v>608</v>
      </c>
      <c r="C312" s="81">
        <v>200</v>
      </c>
      <c r="D312" s="82" t="s">
        <v>54</v>
      </c>
      <c r="E312" s="38">
        <v>70</v>
      </c>
    </row>
    <row r="313" spans="1:5" ht="33.75" customHeight="1">
      <c r="A313" s="109" t="s">
        <v>631</v>
      </c>
      <c r="B313" s="81" t="s">
        <v>608</v>
      </c>
      <c r="C313" s="81">
        <v>200</v>
      </c>
      <c r="D313" s="82"/>
      <c r="E313" s="38">
        <f>E314</f>
        <v>143.9</v>
      </c>
    </row>
    <row r="314" spans="1:5" ht="16.5" customHeight="1">
      <c r="A314" s="109" t="s">
        <v>55</v>
      </c>
      <c r="B314" s="81" t="s">
        <v>608</v>
      </c>
      <c r="C314" s="81">
        <v>200</v>
      </c>
      <c r="D314" s="82" t="s">
        <v>56</v>
      </c>
      <c r="E314" s="38">
        <f>100+43.9</f>
        <v>143.9</v>
      </c>
    </row>
    <row r="315" spans="1:5" ht="63" hidden="1">
      <c r="A315" s="22" t="s">
        <v>241</v>
      </c>
      <c r="B315" s="77" t="s">
        <v>242</v>
      </c>
      <c r="C315" s="77"/>
      <c r="D315" s="78"/>
      <c r="E315" s="149">
        <f>E316</f>
        <v>0</v>
      </c>
    </row>
    <row r="316" spans="1:5" ht="31.5" hidden="1">
      <c r="A316" s="34" t="s">
        <v>243</v>
      </c>
      <c r="B316" s="81" t="s">
        <v>244</v>
      </c>
      <c r="C316" s="81"/>
      <c r="D316" s="82"/>
      <c r="E316" s="137">
        <f>E317</f>
        <v>0</v>
      </c>
    </row>
    <row r="317" spans="1:5" ht="15.75" hidden="1">
      <c r="A317" s="2" t="s">
        <v>145</v>
      </c>
      <c r="B317" s="81" t="s">
        <v>244</v>
      </c>
      <c r="C317" s="81">
        <v>852</v>
      </c>
      <c r="D317" s="82"/>
      <c r="E317" s="137">
        <f>E318</f>
        <v>0</v>
      </c>
    </row>
    <row r="318" spans="1:5" ht="15.75" hidden="1">
      <c r="A318" s="2" t="s">
        <v>2</v>
      </c>
      <c r="B318" s="81" t="s">
        <v>244</v>
      </c>
      <c r="C318" s="81">
        <v>852</v>
      </c>
      <c r="D318" s="82" t="s">
        <v>13</v>
      </c>
      <c r="E318" s="137">
        <v>0</v>
      </c>
    </row>
    <row r="319" spans="1:5" ht="47.25">
      <c r="A319" s="72" t="s">
        <v>523</v>
      </c>
      <c r="B319" s="77" t="s">
        <v>524</v>
      </c>
      <c r="C319" s="77"/>
      <c r="D319" s="78"/>
      <c r="E319" s="138">
        <f>E320+E327</f>
        <v>756.5</v>
      </c>
    </row>
    <row r="320" spans="1:5" ht="15.75">
      <c r="A320" s="2" t="s">
        <v>614</v>
      </c>
      <c r="B320" s="81" t="s">
        <v>527</v>
      </c>
      <c r="C320" s="81"/>
      <c r="D320" s="82"/>
      <c r="E320" s="38">
        <f>E321+E324</f>
        <v>756.5</v>
      </c>
    </row>
    <row r="321" spans="1:5" ht="15.75">
      <c r="A321" s="28" t="s">
        <v>613</v>
      </c>
      <c r="B321" s="81" t="s">
        <v>659</v>
      </c>
      <c r="C321" s="81"/>
      <c r="D321" s="82"/>
      <c r="E321" s="38">
        <f>E322</f>
        <v>68.8</v>
      </c>
    </row>
    <row r="322" spans="1:5" ht="24" customHeight="1">
      <c r="A322" s="177" t="s">
        <v>640</v>
      </c>
      <c r="B322" s="81" t="s">
        <v>659</v>
      </c>
      <c r="C322" s="81">
        <v>400</v>
      </c>
      <c r="D322" s="82"/>
      <c r="E322" s="38">
        <f>E323</f>
        <v>68.8</v>
      </c>
    </row>
    <row r="323" spans="1:5" ht="15.75">
      <c r="A323" s="28" t="s">
        <v>5</v>
      </c>
      <c r="B323" s="81" t="s">
        <v>659</v>
      </c>
      <c r="C323" s="81">
        <v>400</v>
      </c>
      <c r="D323" s="82" t="s">
        <v>16</v>
      </c>
      <c r="E323" s="38">
        <v>68.8</v>
      </c>
    </row>
    <row r="324" spans="1:5" ht="31.5">
      <c r="A324" s="28" t="s">
        <v>617</v>
      </c>
      <c r="B324" s="81" t="s">
        <v>616</v>
      </c>
      <c r="C324" s="81"/>
      <c r="D324" s="82"/>
      <c r="E324" s="38">
        <f>E325</f>
        <v>687.7</v>
      </c>
    </row>
    <row r="325" spans="1:5" ht="15.75">
      <c r="A325" s="177" t="s">
        <v>640</v>
      </c>
      <c r="B325" s="81" t="s">
        <v>616</v>
      </c>
      <c r="C325" s="81">
        <v>400</v>
      </c>
      <c r="D325" s="82"/>
      <c r="E325" s="38">
        <f>E326</f>
        <v>687.7</v>
      </c>
    </row>
    <row r="326" spans="1:5" ht="15.75">
      <c r="A326" s="28" t="s">
        <v>5</v>
      </c>
      <c r="B326" s="81" t="s">
        <v>616</v>
      </c>
      <c r="C326" s="81">
        <v>400</v>
      </c>
      <c r="D326" s="82" t="s">
        <v>16</v>
      </c>
      <c r="E326" s="38">
        <v>687.7</v>
      </c>
    </row>
    <row r="327" spans="1:5" ht="15.75" hidden="1">
      <c r="A327" s="2" t="s">
        <v>655</v>
      </c>
      <c r="B327" s="81" t="s">
        <v>657</v>
      </c>
      <c r="C327" s="81"/>
      <c r="D327" s="82"/>
      <c r="E327" s="38">
        <f>E328</f>
        <v>0</v>
      </c>
    </row>
    <row r="328" spans="1:5" ht="15.75" hidden="1">
      <c r="A328" s="28" t="s">
        <v>656</v>
      </c>
      <c r="B328" s="81" t="s">
        <v>658</v>
      </c>
      <c r="C328" s="81"/>
      <c r="D328" s="82"/>
      <c r="E328" s="38">
        <f>E329</f>
        <v>0</v>
      </c>
    </row>
    <row r="329" spans="1:5" ht="15.75" hidden="1">
      <c r="A329" s="177" t="s">
        <v>640</v>
      </c>
      <c r="B329" s="81" t="s">
        <v>658</v>
      </c>
      <c r="C329" s="81">
        <v>400</v>
      </c>
      <c r="D329" s="82"/>
      <c r="E329" s="38">
        <f>E330</f>
        <v>0</v>
      </c>
    </row>
    <row r="330" spans="1:5" ht="15.75" hidden="1">
      <c r="A330" s="40" t="s">
        <v>4</v>
      </c>
      <c r="B330" s="81" t="s">
        <v>658</v>
      </c>
      <c r="C330" s="81">
        <v>400</v>
      </c>
      <c r="D330" s="82" t="s">
        <v>15</v>
      </c>
      <c r="E330" s="38">
        <v>0</v>
      </c>
    </row>
    <row r="331" spans="1:5" ht="15.75" hidden="1">
      <c r="A331" s="28"/>
      <c r="B331" s="81"/>
      <c r="C331" s="81"/>
      <c r="D331" s="82"/>
      <c r="E331" s="38"/>
    </row>
    <row r="332" spans="1:5" ht="15.75" hidden="1">
      <c r="A332" s="28"/>
      <c r="B332" s="81"/>
      <c r="C332" s="81"/>
      <c r="D332" s="82"/>
      <c r="E332" s="38"/>
    </row>
    <row r="333" spans="1:5" ht="15.75" hidden="1">
      <c r="A333" s="28"/>
      <c r="B333" s="81"/>
      <c r="C333" s="81"/>
      <c r="D333" s="82"/>
      <c r="E333" s="38"/>
    </row>
    <row r="334" spans="1:5" ht="63">
      <c r="A334" s="72" t="s">
        <v>683</v>
      </c>
      <c r="B334" s="77" t="s">
        <v>684</v>
      </c>
      <c r="C334" s="81"/>
      <c r="D334" s="82"/>
      <c r="E334" s="138">
        <f>E335</f>
        <v>2377.9</v>
      </c>
    </row>
    <row r="335" spans="1:5" ht="31.5">
      <c r="A335" s="9" t="s">
        <v>689</v>
      </c>
      <c r="B335" s="81" t="s">
        <v>685</v>
      </c>
      <c r="C335" s="81"/>
      <c r="D335" s="82"/>
      <c r="E335" s="38">
        <f>E339+E336+E342</f>
        <v>2377.9</v>
      </c>
    </row>
    <row r="336" spans="1:5" ht="30.75" customHeight="1">
      <c r="A336" s="9" t="s">
        <v>707</v>
      </c>
      <c r="B336" s="81" t="s">
        <v>704</v>
      </c>
      <c r="C336" s="81"/>
      <c r="D336" s="82"/>
      <c r="E336" s="38">
        <f>E337</f>
        <v>2127.5</v>
      </c>
    </row>
    <row r="337" spans="1:5" ht="31.5">
      <c r="A337" s="109" t="s">
        <v>631</v>
      </c>
      <c r="B337" s="81" t="s">
        <v>704</v>
      </c>
      <c r="C337" s="81">
        <v>200</v>
      </c>
      <c r="D337" s="82"/>
      <c r="E337" s="38">
        <f>E338</f>
        <v>2127.5</v>
      </c>
    </row>
    <row r="338" spans="1:5" ht="15.75">
      <c r="A338" s="109" t="s">
        <v>55</v>
      </c>
      <c r="B338" s="81" t="s">
        <v>704</v>
      </c>
      <c r="C338" s="81">
        <v>200</v>
      </c>
      <c r="D338" s="82" t="s">
        <v>56</v>
      </c>
      <c r="E338" s="38">
        <v>2127.5</v>
      </c>
    </row>
    <row r="339" spans="1:5" ht="32.25" customHeight="1">
      <c r="A339" s="28" t="s">
        <v>706</v>
      </c>
      <c r="B339" s="83" t="s">
        <v>705</v>
      </c>
      <c r="C339" s="81"/>
      <c r="D339" s="82"/>
      <c r="E339" s="38">
        <f>E340</f>
        <v>236.4</v>
      </c>
    </row>
    <row r="340" spans="1:5" ht="31.5">
      <c r="A340" s="109" t="s">
        <v>631</v>
      </c>
      <c r="B340" s="83" t="s">
        <v>705</v>
      </c>
      <c r="C340" s="81">
        <v>200</v>
      </c>
      <c r="D340" s="82"/>
      <c r="E340" s="38">
        <f>E341</f>
        <v>236.4</v>
      </c>
    </row>
    <row r="341" spans="1:5" ht="21" customHeight="1">
      <c r="A341" s="109" t="s">
        <v>55</v>
      </c>
      <c r="B341" s="83" t="s">
        <v>705</v>
      </c>
      <c r="C341" s="81">
        <v>200</v>
      </c>
      <c r="D341" s="82" t="s">
        <v>56</v>
      </c>
      <c r="E341" s="38">
        <v>236.4</v>
      </c>
    </row>
    <row r="342" spans="1:5" ht="21" customHeight="1">
      <c r="A342" s="109" t="s">
        <v>714</v>
      </c>
      <c r="B342" s="83" t="s">
        <v>713</v>
      </c>
      <c r="C342" s="81"/>
      <c r="D342" s="82"/>
      <c r="E342" s="38">
        <f>E343</f>
        <v>14</v>
      </c>
    </row>
    <row r="343" spans="1:5" ht="33" customHeight="1">
      <c r="A343" s="109" t="s">
        <v>631</v>
      </c>
      <c r="B343" s="83" t="s">
        <v>713</v>
      </c>
      <c r="C343" s="81">
        <v>200</v>
      </c>
      <c r="D343" s="82"/>
      <c r="E343" s="38">
        <f>E344</f>
        <v>14</v>
      </c>
    </row>
    <row r="344" spans="1:5" ht="21" customHeight="1">
      <c r="A344" s="109" t="s">
        <v>55</v>
      </c>
      <c r="B344" s="83" t="s">
        <v>713</v>
      </c>
      <c r="C344" s="81">
        <v>200</v>
      </c>
      <c r="D344" s="82" t="s">
        <v>56</v>
      </c>
      <c r="E344" s="38">
        <v>14</v>
      </c>
    </row>
    <row r="345" spans="1:5" ht="15.75">
      <c r="A345" s="72" t="s">
        <v>21</v>
      </c>
      <c r="B345" s="92" t="s">
        <v>493</v>
      </c>
      <c r="C345" s="92"/>
      <c r="D345" s="93"/>
      <c r="E345" s="73">
        <f>E346+E359+E364+E381</f>
        <v>20900.9</v>
      </c>
    </row>
    <row r="346" spans="1:5" ht="31.5">
      <c r="A346" s="74" t="s">
        <v>86</v>
      </c>
      <c r="B346" s="58" t="s">
        <v>494</v>
      </c>
      <c r="C346" s="58"/>
      <c r="D346" s="94"/>
      <c r="E346" s="178">
        <f>E351+E354+E348</f>
        <v>3942.2000000000003</v>
      </c>
    </row>
    <row r="347" spans="1:5" ht="15.75">
      <c r="A347" s="28" t="s">
        <v>102</v>
      </c>
      <c r="B347" s="60" t="s">
        <v>495</v>
      </c>
      <c r="C347" s="60"/>
      <c r="D347" s="91"/>
      <c r="E347" s="75">
        <f>E351+E348</f>
        <v>2526</v>
      </c>
    </row>
    <row r="348" spans="1:5" ht="29.25" customHeight="1">
      <c r="A348" s="28" t="s">
        <v>677</v>
      </c>
      <c r="B348" s="60" t="s">
        <v>675</v>
      </c>
      <c r="C348" s="60"/>
      <c r="D348" s="91"/>
      <c r="E348" s="75">
        <f>E349</f>
        <v>2106.4</v>
      </c>
    </row>
    <row r="349" spans="1:5" ht="47.25">
      <c r="A349" s="177" t="s">
        <v>632</v>
      </c>
      <c r="B349" s="60" t="s">
        <v>675</v>
      </c>
      <c r="C349" s="60">
        <v>100</v>
      </c>
      <c r="D349" s="91"/>
      <c r="E349" s="75">
        <f>E350</f>
        <v>2106.4</v>
      </c>
    </row>
    <row r="350" spans="1:5" ht="31.5">
      <c r="A350" s="109" t="s">
        <v>688</v>
      </c>
      <c r="B350" s="60" t="s">
        <v>675</v>
      </c>
      <c r="C350" s="60">
        <v>100</v>
      </c>
      <c r="D350" s="91" t="s">
        <v>676</v>
      </c>
      <c r="E350" s="75">
        <v>2106.4</v>
      </c>
    </row>
    <row r="351" spans="1:5" ht="47.25">
      <c r="A351" s="28" t="s">
        <v>89</v>
      </c>
      <c r="B351" s="60" t="s">
        <v>496</v>
      </c>
      <c r="C351" s="60"/>
      <c r="D351" s="91"/>
      <c r="E351" s="75">
        <f>E352</f>
        <v>419.6</v>
      </c>
    </row>
    <row r="352" spans="1:5" ht="47.25">
      <c r="A352" s="177" t="s">
        <v>632</v>
      </c>
      <c r="B352" s="60" t="s">
        <v>496</v>
      </c>
      <c r="C352" s="60">
        <v>100</v>
      </c>
      <c r="D352" s="91"/>
      <c r="E352" s="75">
        <f>E353</f>
        <v>419.6</v>
      </c>
    </row>
    <row r="353" spans="1:5" ht="36" customHeight="1">
      <c r="A353" s="28" t="s">
        <v>0</v>
      </c>
      <c r="B353" s="60" t="s">
        <v>496</v>
      </c>
      <c r="C353" s="60">
        <v>100</v>
      </c>
      <c r="D353" s="91" t="s">
        <v>8</v>
      </c>
      <c r="E353" s="75">
        <f>2106.4-2106.4+419.6</f>
        <v>419.6</v>
      </c>
    </row>
    <row r="354" spans="1:5" ht="47.25">
      <c r="A354" s="28" t="s">
        <v>91</v>
      </c>
      <c r="B354" s="60" t="s">
        <v>497</v>
      </c>
      <c r="C354" s="60"/>
      <c r="D354" s="91"/>
      <c r="E354" s="75">
        <f>E355+E357</f>
        <v>1416.2</v>
      </c>
    </row>
    <row r="355" spans="1:5" ht="15.75">
      <c r="A355" s="51" t="s">
        <v>542</v>
      </c>
      <c r="B355" s="60" t="s">
        <v>497</v>
      </c>
      <c r="C355" s="60">
        <v>100</v>
      </c>
      <c r="D355" s="91"/>
      <c r="E355" s="75">
        <f>E356</f>
        <v>1416.2</v>
      </c>
    </row>
    <row r="356" spans="1:5" ht="36" customHeight="1">
      <c r="A356" s="28" t="s">
        <v>0</v>
      </c>
      <c r="B356" s="60" t="s">
        <v>497</v>
      </c>
      <c r="C356" s="60">
        <v>100</v>
      </c>
      <c r="D356" s="91" t="s">
        <v>8</v>
      </c>
      <c r="E356" s="75">
        <f>1560-143.8</f>
        <v>1416.2</v>
      </c>
    </row>
    <row r="357" spans="1:5" ht="63" hidden="1">
      <c r="A357" s="28" t="s">
        <v>343</v>
      </c>
      <c r="B357" s="60" t="s">
        <v>497</v>
      </c>
      <c r="C357" s="60">
        <v>123</v>
      </c>
      <c r="D357" s="91"/>
      <c r="E357" s="152">
        <f>E358</f>
        <v>0</v>
      </c>
    </row>
    <row r="358" spans="1:5" ht="32.25" customHeight="1" hidden="1">
      <c r="A358" s="28" t="s">
        <v>0</v>
      </c>
      <c r="B358" s="60" t="s">
        <v>497</v>
      </c>
      <c r="C358" s="60">
        <v>123</v>
      </c>
      <c r="D358" s="91" t="s">
        <v>8</v>
      </c>
      <c r="E358" s="152">
        <v>0</v>
      </c>
    </row>
    <row r="359" spans="1:5" ht="31.5">
      <c r="A359" s="74" t="s">
        <v>245</v>
      </c>
      <c r="B359" s="58" t="s">
        <v>499</v>
      </c>
      <c r="C359" s="58"/>
      <c r="D359" s="94"/>
      <c r="E359" s="178">
        <f>E361</f>
        <v>1909</v>
      </c>
    </row>
    <row r="360" spans="1:5" ht="15.75">
      <c r="A360" s="28" t="s">
        <v>102</v>
      </c>
      <c r="B360" s="60" t="s">
        <v>498</v>
      </c>
      <c r="C360" s="58"/>
      <c r="D360" s="94"/>
      <c r="E360" s="75">
        <f>E361</f>
        <v>1909</v>
      </c>
    </row>
    <row r="361" spans="1:5" ht="51" customHeight="1">
      <c r="A361" s="28" t="s">
        <v>248</v>
      </c>
      <c r="B361" s="60" t="s">
        <v>500</v>
      </c>
      <c r="C361" s="60"/>
      <c r="D361" s="91"/>
      <c r="E361" s="75">
        <f>E362</f>
        <v>1909</v>
      </c>
    </row>
    <row r="362" spans="1:5" ht="47.25">
      <c r="A362" s="177" t="s">
        <v>632</v>
      </c>
      <c r="B362" s="60" t="s">
        <v>500</v>
      </c>
      <c r="C362" s="60">
        <v>100</v>
      </c>
      <c r="D362" s="91"/>
      <c r="E362" s="75">
        <f>E363</f>
        <v>1909</v>
      </c>
    </row>
    <row r="363" spans="1:5" ht="47.25">
      <c r="A363" s="28" t="s">
        <v>247</v>
      </c>
      <c r="B363" s="60" t="s">
        <v>500</v>
      </c>
      <c r="C363" s="60">
        <v>100</v>
      </c>
      <c r="D363" s="91" t="s">
        <v>9</v>
      </c>
      <c r="E363" s="75">
        <f>1693.4+215.6</f>
        <v>1909</v>
      </c>
    </row>
    <row r="364" spans="1:5" ht="31.5">
      <c r="A364" s="74" t="s">
        <v>93</v>
      </c>
      <c r="B364" s="58" t="s">
        <v>522</v>
      </c>
      <c r="C364" s="58"/>
      <c r="D364" s="94"/>
      <c r="E364" s="178">
        <f>E365</f>
        <v>13930.6</v>
      </c>
    </row>
    <row r="365" spans="1:5" ht="15.75">
      <c r="A365" s="28" t="s">
        <v>102</v>
      </c>
      <c r="B365" s="60" t="s">
        <v>501</v>
      </c>
      <c r="C365" s="58"/>
      <c r="D365" s="94"/>
      <c r="E365" s="75">
        <f>E369+E372+E366</f>
        <v>13930.6</v>
      </c>
    </row>
    <row r="366" spans="1:5" ht="15.75">
      <c r="A366" s="28" t="s">
        <v>662</v>
      </c>
      <c r="B366" s="60" t="s">
        <v>663</v>
      </c>
      <c r="C366" s="58"/>
      <c r="D366" s="94"/>
      <c r="E366" s="75">
        <f>E367</f>
        <v>115</v>
      </c>
    </row>
    <row r="367" spans="1:5" ht="15.75">
      <c r="A367" s="177" t="s">
        <v>630</v>
      </c>
      <c r="B367" s="60" t="s">
        <v>663</v>
      </c>
      <c r="C367" s="60">
        <v>300</v>
      </c>
      <c r="D367" s="91"/>
      <c r="E367" s="75">
        <f>E368</f>
        <v>115</v>
      </c>
    </row>
    <row r="368" spans="1:5" ht="15.75">
      <c r="A368" s="111" t="s">
        <v>661</v>
      </c>
      <c r="B368" s="60" t="s">
        <v>663</v>
      </c>
      <c r="C368" s="60">
        <v>300</v>
      </c>
      <c r="D368" s="91" t="s">
        <v>664</v>
      </c>
      <c r="E368" s="181">
        <v>115</v>
      </c>
    </row>
    <row r="369" spans="1:5" ht="47.25">
      <c r="A369" s="28" t="s">
        <v>250</v>
      </c>
      <c r="B369" s="60" t="s">
        <v>502</v>
      </c>
      <c r="C369" s="60"/>
      <c r="D369" s="91"/>
      <c r="E369" s="75">
        <f>E370</f>
        <v>11245.1</v>
      </c>
    </row>
    <row r="370" spans="1:5" ht="47.25">
      <c r="A370" s="177" t="s">
        <v>632</v>
      </c>
      <c r="B370" s="60" t="s">
        <v>502</v>
      </c>
      <c r="C370" s="60">
        <v>100</v>
      </c>
      <c r="D370" s="91"/>
      <c r="E370" s="75">
        <f>E371</f>
        <v>11245.1</v>
      </c>
    </row>
    <row r="371" spans="1:5" ht="47.25">
      <c r="A371" s="28" t="s">
        <v>247</v>
      </c>
      <c r="B371" s="60" t="s">
        <v>502</v>
      </c>
      <c r="C371" s="60">
        <v>100</v>
      </c>
      <c r="D371" s="91" t="s">
        <v>9</v>
      </c>
      <c r="E371" s="75">
        <f>10978.5+266.6</f>
        <v>11245.1</v>
      </c>
    </row>
    <row r="372" spans="1:5" ht="47.25">
      <c r="A372" s="28" t="s">
        <v>95</v>
      </c>
      <c r="B372" s="60" t="s">
        <v>503</v>
      </c>
      <c r="C372" s="60"/>
      <c r="D372" s="91"/>
      <c r="E372" s="75">
        <f>E373+E375+E378</f>
        <v>2570.5</v>
      </c>
    </row>
    <row r="373" spans="1:5" ht="47.25">
      <c r="A373" s="177" t="s">
        <v>632</v>
      </c>
      <c r="B373" s="60" t="s">
        <v>503</v>
      </c>
      <c r="C373" s="60">
        <v>100</v>
      </c>
      <c r="D373" s="91"/>
      <c r="E373" s="75">
        <f>E374</f>
        <v>119.8</v>
      </c>
    </row>
    <row r="374" spans="1:5" ht="47.25">
      <c r="A374" s="28" t="s">
        <v>247</v>
      </c>
      <c r="B374" s="60" t="s">
        <v>503</v>
      </c>
      <c r="C374" s="60">
        <v>100</v>
      </c>
      <c r="D374" s="91" t="s">
        <v>9</v>
      </c>
      <c r="E374" s="75">
        <v>119.8</v>
      </c>
    </row>
    <row r="375" spans="1:5" ht="31.5">
      <c r="A375" s="109" t="s">
        <v>631</v>
      </c>
      <c r="B375" s="60" t="s">
        <v>503</v>
      </c>
      <c r="C375" s="60">
        <v>200</v>
      </c>
      <c r="D375" s="91"/>
      <c r="E375" s="75">
        <f>E376+E377</f>
        <v>2415.7</v>
      </c>
    </row>
    <row r="376" spans="1:5" ht="34.5" customHeight="1">
      <c r="A376" s="28" t="s">
        <v>0</v>
      </c>
      <c r="B376" s="60" t="s">
        <v>503</v>
      </c>
      <c r="C376" s="60">
        <v>200</v>
      </c>
      <c r="D376" s="91" t="s">
        <v>8</v>
      </c>
      <c r="E376" s="75">
        <f>589.5-275.8</f>
        <v>313.7</v>
      </c>
    </row>
    <row r="377" spans="1:5" ht="47.25">
      <c r="A377" s="28" t="s">
        <v>247</v>
      </c>
      <c r="B377" s="60" t="s">
        <v>503</v>
      </c>
      <c r="C377" s="60">
        <v>200</v>
      </c>
      <c r="D377" s="91" t="s">
        <v>9</v>
      </c>
      <c r="E377" s="75">
        <f>2728.5-550+37.5-20-20-60-14</f>
        <v>2102</v>
      </c>
    </row>
    <row r="378" spans="1:5" ht="15.75">
      <c r="A378" s="177" t="s">
        <v>639</v>
      </c>
      <c r="B378" s="60" t="s">
        <v>503</v>
      </c>
      <c r="C378" s="60">
        <v>800</v>
      </c>
      <c r="D378" s="91"/>
      <c r="E378" s="75">
        <f>E379+E380</f>
        <v>35</v>
      </c>
    </row>
    <row r="379" spans="1:5" ht="36" customHeight="1">
      <c r="A379" s="28" t="s">
        <v>0</v>
      </c>
      <c r="B379" s="60" t="s">
        <v>503</v>
      </c>
      <c r="C379" s="60">
        <v>800</v>
      </c>
      <c r="D379" s="91" t="s">
        <v>8</v>
      </c>
      <c r="E379" s="75">
        <v>10</v>
      </c>
    </row>
    <row r="380" spans="1:5" ht="47.25">
      <c r="A380" s="28" t="s">
        <v>247</v>
      </c>
      <c r="B380" s="60" t="s">
        <v>503</v>
      </c>
      <c r="C380" s="60">
        <v>800</v>
      </c>
      <c r="D380" s="91" t="s">
        <v>9</v>
      </c>
      <c r="E380" s="75">
        <f>5+20</f>
        <v>25</v>
      </c>
    </row>
    <row r="381" spans="1:5" ht="31.5">
      <c r="A381" s="74" t="s">
        <v>252</v>
      </c>
      <c r="B381" s="58" t="s">
        <v>504</v>
      </c>
      <c r="C381" s="58"/>
      <c r="D381" s="94"/>
      <c r="E381" s="178">
        <f>E383+E388</f>
        <v>1119.1</v>
      </c>
    </row>
    <row r="382" spans="1:5" ht="15.75">
      <c r="A382" s="28" t="s">
        <v>102</v>
      </c>
      <c r="B382" s="60" t="s">
        <v>505</v>
      </c>
      <c r="C382" s="58"/>
      <c r="D382" s="94"/>
      <c r="E382" s="75">
        <f>E383+E388</f>
        <v>1119.1</v>
      </c>
    </row>
    <row r="383" spans="1:5" ht="49.5" customHeight="1">
      <c r="A383" s="28" t="s">
        <v>254</v>
      </c>
      <c r="B383" s="60" t="s">
        <v>568</v>
      </c>
      <c r="C383" s="60"/>
      <c r="D383" s="91"/>
      <c r="E383" s="75">
        <f>E384+E386</f>
        <v>632.1</v>
      </c>
    </row>
    <row r="384" spans="1:5" ht="47.25">
      <c r="A384" s="177" t="s">
        <v>632</v>
      </c>
      <c r="B384" s="60" t="s">
        <v>568</v>
      </c>
      <c r="C384" s="60">
        <v>100</v>
      </c>
      <c r="D384" s="91"/>
      <c r="E384" s="75">
        <f>E385</f>
        <v>594.9</v>
      </c>
    </row>
    <row r="385" spans="1:5" ht="31.5">
      <c r="A385" s="28" t="s">
        <v>673</v>
      </c>
      <c r="B385" s="60" t="s">
        <v>568</v>
      </c>
      <c r="C385" s="60">
        <v>100</v>
      </c>
      <c r="D385" s="91" t="s">
        <v>672</v>
      </c>
      <c r="E385" s="75">
        <f>586.9+8</f>
        <v>594.9</v>
      </c>
    </row>
    <row r="386" spans="1:5" ht="31.5">
      <c r="A386" s="109" t="s">
        <v>631</v>
      </c>
      <c r="B386" s="60" t="s">
        <v>568</v>
      </c>
      <c r="C386" s="60">
        <v>200</v>
      </c>
      <c r="D386" s="91"/>
      <c r="E386" s="75">
        <f>E387</f>
        <v>37.2</v>
      </c>
    </row>
    <row r="387" spans="1:5" ht="33" customHeight="1">
      <c r="A387" s="28" t="s">
        <v>673</v>
      </c>
      <c r="B387" s="60" t="s">
        <v>568</v>
      </c>
      <c r="C387" s="60">
        <v>200</v>
      </c>
      <c r="D387" s="91" t="s">
        <v>672</v>
      </c>
      <c r="E387" s="75">
        <f>45.2-8</f>
        <v>37.2</v>
      </c>
    </row>
    <row r="388" spans="1:5" ht="31.5">
      <c r="A388" s="28" t="s">
        <v>256</v>
      </c>
      <c r="B388" s="60" t="s">
        <v>567</v>
      </c>
      <c r="C388" s="60"/>
      <c r="D388" s="91"/>
      <c r="E388" s="75">
        <f>E389+E391</f>
        <v>487</v>
      </c>
    </row>
    <row r="389" spans="1:5" ht="47.25">
      <c r="A389" s="177" t="s">
        <v>632</v>
      </c>
      <c r="B389" s="60" t="s">
        <v>567</v>
      </c>
      <c r="C389" s="60">
        <v>100</v>
      </c>
      <c r="D389" s="91"/>
      <c r="E389" s="75">
        <f>E390</f>
        <v>487</v>
      </c>
    </row>
    <row r="390" spans="1:5" ht="15.75">
      <c r="A390" s="62" t="s">
        <v>57</v>
      </c>
      <c r="B390" s="60" t="s">
        <v>567</v>
      </c>
      <c r="C390" s="60">
        <v>100</v>
      </c>
      <c r="D390" s="91" t="s">
        <v>58</v>
      </c>
      <c r="E390" s="75">
        <f>443.3+38.7+5</f>
        <v>487</v>
      </c>
    </row>
    <row r="391" spans="1:5" ht="31.5">
      <c r="A391" s="109" t="s">
        <v>631</v>
      </c>
      <c r="B391" s="60" t="s">
        <v>567</v>
      </c>
      <c r="C391" s="60">
        <v>200</v>
      </c>
      <c r="D391" s="91"/>
      <c r="E391" s="75">
        <f>E392</f>
        <v>0</v>
      </c>
    </row>
    <row r="392" spans="1:5" ht="15.75">
      <c r="A392" s="62" t="s">
        <v>57</v>
      </c>
      <c r="B392" s="60" t="s">
        <v>567</v>
      </c>
      <c r="C392" s="60">
        <v>200</v>
      </c>
      <c r="D392" s="91" t="s">
        <v>58</v>
      </c>
      <c r="E392" s="75">
        <f>5-5</f>
        <v>0</v>
      </c>
    </row>
    <row r="393" spans="1:7" ht="47.25">
      <c r="A393" s="72" t="s">
        <v>100</v>
      </c>
      <c r="B393" s="92" t="s">
        <v>508</v>
      </c>
      <c r="C393" s="92"/>
      <c r="D393" s="93"/>
      <c r="E393" s="73">
        <f>E394</f>
        <v>25811.499999999996</v>
      </c>
      <c r="G393" s="142"/>
    </row>
    <row r="394" spans="1:5" ht="15.75">
      <c r="A394" s="28" t="s">
        <v>102</v>
      </c>
      <c r="B394" s="60" t="s">
        <v>507</v>
      </c>
      <c r="C394" s="60"/>
      <c r="D394" s="91"/>
      <c r="E394" s="75">
        <f>E401+E408+E411+E414+E421+E424+E427+E430+E433+E436+E442+E439+E476+E488+E395+E445+E451+E454+E459+E465+E468+E471+E448+E462+E482+E485+E479</f>
        <v>25811.499999999996</v>
      </c>
    </row>
    <row r="395" spans="1:5" ht="63" hidden="1">
      <c r="A395" s="28" t="s">
        <v>318</v>
      </c>
      <c r="B395" s="91" t="s">
        <v>259</v>
      </c>
      <c r="C395" s="60"/>
      <c r="D395" s="91"/>
      <c r="E395" s="75">
        <f>E396+E398</f>
        <v>0</v>
      </c>
    </row>
    <row r="396" spans="1:5" ht="31.5" hidden="1">
      <c r="A396" s="28" t="s">
        <v>121</v>
      </c>
      <c r="B396" s="91" t="s">
        <v>259</v>
      </c>
      <c r="C396" s="60">
        <v>111</v>
      </c>
      <c r="D396" s="91"/>
      <c r="E396" s="75">
        <f>E397</f>
        <v>0</v>
      </c>
    </row>
    <row r="397" spans="1:5" ht="15.75" hidden="1">
      <c r="A397" s="28" t="s">
        <v>55</v>
      </c>
      <c r="B397" s="91" t="s">
        <v>259</v>
      </c>
      <c r="C397" s="60">
        <v>111</v>
      </c>
      <c r="D397" s="91" t="s">
        <v>56</v>
      </c>
      <c r="E397" s="75">
        <v>0</v>
      </c>
    </row>
    <row r="398" spans="1:5" ht="15.75" hidden="1">
      <c r="A398" s="9" t="s">
        <v>122</v>
      </c>
      <c r="B398" s="91" t="s">
        <v>259</v>
      </c>
      <c r="C398" s="60">
        <v>112</v>
      </c>
      <c r="D398" s="91"/>
      <c r="E398" s="75">
        <f>E399</f>
        <v>0</v>
      </c>
    </row>
    <row r="399" spans="1:5" ht="15.75" hidden="1">
      <c r="A399" s="28" t="s">
        <v>55</v>
      </c>
      <c r="B399" s="91" t="s">
        <v>259</v>
      </c>
      <c r="C399" s="60">
        <v>112</v>
      </c>
      <c r="D399" s="91" t="s">
        <v>56</v>
      </c>
      <c r="E399" s="75">
        <v>0</v>
      </c>
    </row>
    <row r="400" spans="1:5" ht="15.75">
      <c r="A400" s="28" t="s">
        <v>102</v>
      </c>
      <c r="B400" s="91" t="s">
        <v>506</v>
      </c>
      <c r="C400" s="60"/>
      <c r="D400" s="91"/>
      <c r="E400" s="75">
        <f>E394</f>
        <v>25811.499999999996</v>
      </c>
    </row>
    <row r="401" spans="1:5" ht="51.75" customHeight="1">
      <c r="A401" s="28" t="s">
        <v>258</v>
      </c>
      <c r="B401" s="60" t="s">
        <v>509</v>
      </c>
      <c r="C401" s="60"/>
      <c r="D401" s="91"/>
      <c r="E401" s="75">
        <f>E402+E404+E406</f>
        <v>16828.6</v>
      </c>
    </row>
    <row r="402" spans="1:5" ht="47.25">
      <c r="A402" s="177" t="s">
        <v>632</v>
      </c>
      <c r="B402" s="60" t="s">
        <v>509</v>
      </c>
      <c r="C402" s="60">
        <v>100</v>
      </c>
      <c r="D402" s="91"/>
      <c r="E402" s="75">
        <f>E403</f>
        <v>13991.1</v>
      </c>
    </row>
    <row r="403" spans="1:5" ht="15.75">
      <c r="A403" s="28" t="s">
        <v>1</v>
      </c>
      <c r="B403" s="60" t="s">
        <v>509</v>
      </c>
      <c r="C403" s="60">
        <v>100</v>
      </c>
      <c r="D403" s="91" t="s">
        <v>27</v>
      </c>
      <c r="E403" s="75">
        <f>9062.2+5411.1-482.2</f>
        <v>13991.1</v>
      </c>
    </row>
    <row r="404" spans="1:5" ht="31.5">
      <c r="A404" s="109" t="s">
        <v>631</v>
      </c>
      <c r="B404" s="60" t="s">
        <v>509</v>
      </c>
      <c r="C404" s="60">
        <v>200</v>
      </c>
      <c r="D404" s="91"/>
      <c r="E404" s="75">
        <f>E405</f>
        <v>2829.5</v>
      </c>
    </row>
    <row r="405" spans="1:5" ht="15.75">
      <c r="A405" s="28" t="s">
        <v>1</v>
      </c>
      <c r="B405" s="60" t="s">
        <v>509</v>
      </c>
      <c r="C405" s="60">
        <v>200</v>
      </c>
      <c r="D405" s="91" t="s">
        <v>27</v>
      </c>
      <c r="E405" s="75">
        <f>4035.3-100-1105.8</f>
        <v>2829.5</v>
      </c>
    </row>
    <row r="406" spans="1:5" ht="15.75">
      <c r="A406" s="177" t="s">
        <v>639</v>
      </c>
      <c r="B406" s="60" t="s">
        <v>509</v>
      </c>
      <c r="C406" s="60">
        <v>800</v>
      </c>
      <c r="D406" s="91"/>
      <c r="E406" s="75">
        <f>E407</f>
        <v>8</v>
      </c>
    </row>
    <row r="407" spans="1:5" ht="15.75">
      <c r="A407" s="28" t="s">
        <v>1</v>
      </c>
      <c r="B407" s="60" t="s">
        <v>509</v>
      </c>
      <c r="C407" s="60">
        <v>800</v>
      </c>
      <c r="D407" s="91" t="s">
        <v>27</v>
      </c>
      <c r="E407" s="75">
        <v>8</v>
      </c>
    </row>
    <row r="408" spans="1:5" ht="63">
      <c r="A408" s="28" t="s">
        <v>260</v>
      </c>
      <c r="B408" s="60" t="s">
        <v>510</v>
      </c>
      <c r="C408" s="60"/>
      <c r="D408" s="91"/>
      <c r="E408" s="75">
        <f>E409</f>
        <v>2.5</v>
      </c>
    </row>
    <row r="409" spans="1:5" ht="15.75">
      <c r="A409" s="177" t="s">
        <v>639</v>
      </c>
      <c r="B409" s="60" t="s">
        <v>510</v>
      </c>
      <c r="C409" s="60">
        <v>800</v>
      </c>
      <c r="D409" s="91"/>
      <c r="E409" s="75">
        <f>E410</f>
        <v>2.5</v>
      </c>
    </row>
    <row r="410" spans="1:5" ht="15.75">
      <c r="A410" s="28" t="s">
        <v>22</v>
      </c>
      <c r="B410" s="60" t="s">
        <v>510</v>
      </c>
      <c r="C410" s="60">
        <v>800</v>
      </c>
      <c r="D410" s="91" t="s">
        <v>10</v>
      </c>
      <c r="E410" s="75">
        <f>500-73.7-299.8-124</f>
        <v>2.5</v>
      </c>
    </row>
    <row r="411" spans="1:5" ht="47.25" hidden="1">
      <c r="A411" s="28" t="s">
        <v>263</v>
      </c>
      <c r="B411" s="60" t="s">
        <v>264</v>
      </c>
      <c r="C411" s="60"/>
      <c r="D411" s="91"/>
      <c r="E411" s="152">
        <f>E412</f>
        <v>0</v>
      </c>
    </row>
    <row r="412" spans="1:5" ht="15.75" hidden="1">
      <c r="A412" s="28" t="s">
        <v>99</v>
      </c>
      <c r="B412" s="60" t="s">
        <v>264</v>
      </c>
      <c r="C412" s="60">
        <v>852</v>
      </c>
      <c r="D412" s="91"/>
      <c r="E412" s="152">
        <f>E413</f>
        <v>0</v>
      </c>
    </row>
    <row r="413" spans="1:5" ht="15.75" hidden="1">
      <c r="A413" s="28" t="s">
        <v>1</v>
      </c>
      <c r="B413" s="60" t="s">
        <v>264</v>
      </c>
      <c r="C413" s="60">
        <v>852</v>
      </c>
      <c r="D413" s="91" t="s">
        <v>27</v>
      </c>
      <c r="E413" s="152">
        <v>0</v>
      </c>
    </row>
    <row r="414" spans="1:5" ht="64.5" customHeight="1">
      <c r="A414" s="28" t="s">
        <v>265</v>
      </c>
      <c r="B414" s="60" t="s">
        <v>511</v>
      </c>
      <c r="C414" s="60"/>
      <c r="D414" s="91"/>
      <c r="E414" s="75">
        <f>E415+E417+E419</f>
        <v>1872</v>
      </c>
    </row>
    <row r="415" spans="1:5" ht="35.25" customHeight="1">
      <c r="A415" s="109" t="s">
        <v>631</v>
      </c>
      <c r="B415" s="60" t="s">
        <v>511</v>
      </c>
      <c r="C415" s="60">
        <v>200</v>
      </c>
      <c r="D415" s="91"/>
      <c r="E415" s="75">
        <f>E416</f>
        <v>1507.4</v>
      </c>
    </row>
    <row r="416" spans="1:5" ht="15.75">
      <c r="A416" s="28" t="s">
        <v>1</v>
      </c>
      <c r="B416" s="60" t="s">
        <v>511</v>
      </c>
      <c r="C416" s="60">
        <v>200</v>
      </c>
      <c r="D416" s="91" t="s">
        <v>27</v>
      </c>
      <c r="E416" s="75">
        <f>720+364.4+30.8+462+20-89.8</f>
        <v>1507.4</v>
      </c>
    </row>
    <row r="417" spans="1:5" ht="15.75">
      <c r="A417" s="177" t="s">
        <v>639</v>
      </c>
      <c r="B417" s="60" t="s">
        <v>511</v>
      </c>
      <c r="C417" s="60">
        <v>800</v>
      </c>
      <c r="D417" s="91"/>
      <c r="E417" s="75">
        <f>E418</f>
        <v>364.6</v>
      </c>
    </row>
    <row r="418" spans="1:5" ht="15.75">
      <c r="A418" s="28" t="s">
        <v>1</v>
      </c>
      <c r="B418" s="60" t="s">
        <v>511</v>
      </c>
      <c r="C418" s="60">
        <v>800</v>
      </c>
      <c r="D418" s="91" t="s">
        <v>27</v>
      </c>
      <c r="E418" s="75">
        <v>364.6</v>
      </c>
    </row>
    <row r="419" spans="1:5" ht="15.75" hidden="1">
      <c r="A419" s="28" t="s">
        <v>543</v>
      </c>
      <c r="B419" s="60" t="s">
        <v>511</v>
      </c>
      <c r="C419" s="60">
        <v>850</v>
      </c>
      <c r="D419" s="91"/>
      <c r="E419" s="75">
        <f>E420</f>
        <v>0</v>
      </c>
    </row>
    <row r="420" spans="1:5" ht="15.75" hidden="1">
      <c r="A420" s="28" t="s">
        <v>1</v>
      </c>
      <c r="B420" s="60" t="s">
        <v>511</v>
      </c>
      <c r="C420" s="60">
        <v>850</v>
      </c>
      <c r="D420" s="91" t="s">
        <v>27</v>
      </c>
      <c r="E420" s="75">
        <v>0</v>
      </c>
    </row>
    <row r="421" spans="1:5" ht="63">
      <c r="A421" s="28" t="s">
        <v>267</v>
      </c>
      <c r="B421" s="60" t="s">
        <v>512</v>
      </c>
      <c r="C421" s="60"/>
      <c r="D421" s="91"/>
      <c r="E421" s="75">
        <f>E422</f>
        <v>31.5</v>
      </c>
    </row>
    <row r="422" spans="1:5" ht="15.75">
      <c r="A422" s="177" t="s">
        <v>639</v>
      </c>
      <c r="B422" s="60" t="s">
        <v>512</v>
      </c>
      <c r="C422" s="60">
        <v>800</v>
      </c>
      <c r="D422" s="91"/>
      <c r="E422" s="75">
        <f>E423</f>
        <v>31.5</v>
      </c>
    </row>
    <row r="423" spans="1:5" ht="15.75">
      <c r="A423" s="28" t="s">
        <v>1</v>
      </c>
      <c r="B423" s="60" t="s">
        <v>512</v>
      </c>
      <c r="C423" s="60">
        <v>800</v>
      </c>
      <c r="D423" s="91" t="s">
        <v>27</v>
      </c>
      <c r="E423" s="75">
        <f>27+4.5</f>
        <v>31.5</v>
      </c>
    </row>
    <row r="424" spans="1:5" ht="68.25" customHeight="1">
      <c r="A424" s="28" t="s">
        <v>269</v>
      </c>
      <c r="B424" s="60" t="s">
        <v>532</v>
      </c>
      <c r="C424" s="60"/>
      <c r="D424" s="91"/>
      <c r="E424" s="75">
        <f>E425</f>
        <v>1300</v>
      </c>
    </row>
    <row r="425" spans="1:5" ht="31.5">
      <c r="A425" s="109" t="s">
        <v>545</v>
      </c>
      <c r="B425" s="60" t="s">
        <v>532</v>
      </c>
      <c r="C425" s="60">
        <v>240</v>
      </c>
      <c r="D425" s="91"/>
      <c r="E425" s="75">
        <f>E426</f>
        <v>1300</v>
      </c>
    </row>
    <row r="426" spans="1:5" ht="15.75">
      <c r="A426" s="28" t="s">
        <v>1</v>
      </c>
      <c r="B426" s="60" t="s">
        <v>532</v>
      </c>
      <c r="C426" s="60">
        <v>240</v>
      </c>
      <c r="D426" s="91" t="s">
        <v>27</v>
      </c>
      <c r="E426" s="75">
        <v>1300</v>
      </c>
    </row>
    <row r="427" spans="1:5" ht="63">
      <c r="A427" s="28" t="s">
        <v>271</v>
      </c>
      <c r="B427" s="60" t="s">
        <v>513</v>
      </c>
      <c r="C427" s="60"/>
      <c r="D427" s="91"/>
      <c r="E427" s="75">
        <f>E428</f>
        <v>47.2</v>
      </c>
    </row>
    <row r="428" spans="1:5" ht="15.75">
      <c r="A428" s="177" t="s">
        <v>639</v>
      </c>
      <c r="B428" s="60" t="s">
        <v>513</v>
      </c>
      <c r="C428" s="60">
        <v>300</v>
      </c>
      <c r="D428" s="91"/>
      <c r="E428" s="75">
        <f>E429</f>
        <v>47.2</v>
      </c>
    </row>
    <row r="429" spans="1:5" ht="16.5" customHeight="1">
      <c r="A429" s="28" t="s">
        <v>1</v>
      </c>
      <c r="B429" s="60" t="s">
        <v>513</v>
      </c>
      <c r="C429" s="60">
        <v>300</v>
      </c>
      <c r="D429" s="91" t="s">
        <v>27</v>
      </c>
      <c r="E429" s="75">
        <f>47.2</f>
        <v>47.2</v>
      </c>
    </row>
    <row r="430" spans="1:5" ht="63" hidden="1">
      <c r="A430" s="28" t="s">
        <v>273</v>
      </c>
      <c r="B430" s="60" t="s">
        <v>533</v>
      </c>
      <c r="C430" s="60"/>
      <c r="D430" s="91"/>
      <c r="E430" s="152">
        <f>E431</f>
        <v>0</v>
      </c>
    </row>
    <row r="431" spans="1:5" ht="31.5" hidden="1">
      <c r="A431" s="109" t="s">
        <v>545</v>
      </c>
      <c r="B431" s="60" t="s">
        <v>533</v>
      </c>
      <c r="C431" s="60">
        <v>240</v>
      </c>
      <c r="D431" s="91"/>
      <c r="E431" s="152">
        <f>E432</f>
        <v>0</v>
      </c>
    </row>
    <row r="432" spans="1:5" ht="15.75" hidden="1">
      <c r="A432" s="28" t="s">
        <v>1</v>
      </c>
      <c r="B432" s="60" t="s">
        <v>533</v>
      </c>
      <c r="C432" s="60">
        <v>240</v>
      </c>
      <c r="D432" s="91" t="s">
        <v>27</v>
      </c>
      <c r="E432" s="152">
        <v>0</v>
      </c>
    </row>
    <row r="433" spans="1:5" ht="77.25" customHeight="1">
      <c r="A433" s="28" t="s">
        <v>275</v>
      </c>
      <c r="B433" s="60" t="s">
        <v>514</v>
      </c>
      <c r="C433" s="60"/>
      <c r="D433" s="91"/>
      <c r="E433" s="75">
        <f>E434</f>
        <v>10</v>
      </c>
    </row>
    <row r="434" spans="1:5" ht="15.75">
      <c r="A434" s="177" t="s">
        <v>639</v>
      </c>
      <c r="B434" s="60" t="s">
        <v>514</v>
      </c>
      <c r="C434" s="60">
        <v>800</v>
      </c>
      <c r="D434" s="91"/>
      <c r="E434" s="75">
        <f>E435</f>
        <v>10</v>
      </c>
    </row>
    <row r="435" spans="1:5" ht="15.75">
      <c r="A435" s="9" t="s">
        <v>24</v>
      </c>
      <c r="B435" s="60" t="s">
        <v>514</v>
      </c>
      <c r="C435" s="60">
        <v>800</v>
      </c>
      <c r="D435" s="91" t="s">
        <v>12</v>
      </c>
      <c r="E435" s="75">
        <v>10</v>
      </c>
    </row>
    <row r="436" spans="1:5" ht="63">
      <c r="A436" s="28" t="s">
        <v>277</v>
      </c>
      <c r="B436" s="60" t="s">
        <v>515</v>
      </c>
      <c r="C436" s="60"/>
      <c r="D436" s="91"/>
      <c r="E436" s="75">
        <f>E437</f>
        <v>200</v>
      </c>
    </row>
    <row r="437" spans="1:5" ht="31.5">
      <c r="A437" s="109" t="s">
        <v>631</v>
      </c>
      <c r="B437" s="60" t="s">
        <v>515</v>
      </c>
      <c r="C437" s="60">
        <v>200</v>
      </c>
      <c r="D437" s="91"/>
      <c r="E437" s="75">
        <f>E438</f>
        <v>200</v>
      </c>
    </row>
    <row r="438" spans="1:5" ht="15.75">
      <c r="A438" s="28" t="s">
        <v>2</v>
      </c>
      <c r="B438" s="60" t="s">
        <v>515</v>
      </c>
      <c r="C438" s="60">
        <v>200</v>
      </c>
      <c r="D438" s="91" t="s">
        <v>13</v>
      </c>
      <c r="E438" s="75">
        <f>400-200</f>
        <v>200</v>
      </c>
    </row>
    <row r="439" spans="1:5" ht="63">
      <c r="A439" s="28" t="s">
        <v>279</v>
      </c>
      <c r="B439" s="60" t="s">
        <v>516</v>
      </c>
      <c r="C439" s="60"/>
      <c r="D439" s="91"/>
      <c r="E439" s="75">
        <f>E440</f>
        <v>439.5</v>
      </c>
    </row>
    <row r="440" spans="1:5" ht="31.5">
      <c r="A440" s="109" t="s">
        <v>631</v>
      </c>
      <c r="B440" s="60" t="s">
        <v>516</v>
      </c>
      <c r="C440" s="60">
        <v>200</v>
      </c>
      <c r="D440" s="91"/>
      <c r="E440" s="75">
        <f>E441</f>
        <v>439.5</v>
      </c>
    </row>
    <row r="441" spans="1:5" ht="15.75">
      <c r="A441" s="28" t="s">
        <v>2</v>
      </c>
      <c r="B441" s="60" t="s">
        <v>516</v>
      </c>
      <c r="C441" s="60">
        <v>200</v>
      </c>
      <c r="D441" s="91" t="s">
        <v>13</v>
      </c>
      <c r="E441" s="75">
        <f>200+145+94.5</f>
        <v>439.5</v>
      </c>
    </row>
    <row r="442" spans="1:5" ht="63">
      <c r="A442" s="28" t="s">
        <v>281</v>
      </c>
      <c r="B442" s="60" t="s">
        <v>517</v>
      </c>
      <c r="C442" s="60"/>
      <c r="D442" s="91"/>
      <c r="E442" s="75">
        <f>E443</f>
        <v>76</v>
      </c>
    </row>
    <row r="443" spans="1:5" ht="17.25" customHeight="1">
      <c r="A443" s="177" t="s">
        <v>630</v>
      </c>
      <c r="B443" s="60" t="s">
        <v>517</v>
      </c>
      <c r="C443" s="60">
        <v>300</v>
      </c>
      <c r="D443" s="91"/>
      <c r="E443" s="75">
        <f>E444</f>
        <v>76</v>
      </c>
    </row>
    <row r="444" spans="1:5" ht="15.75">
      <c r="A444" s="2" t="s">
        <v>7</v>
      </c>
      <c r="B444" s="60" t="s">
        <v>517</v>
      </c>
      <c r="C444" s="60">
        <v>300</v>
      </c>
      <c r="D444" s="91" t="s">
        <v>288</v>
      </c>
      <c r="E444" s="75">
        <v>76</v>
      </c>
    </row>
    <row r="445" spans="1:5" ht="33.75" customHeight="1" hidden="1">
      <c r="A445" s="9" t="s">
        <v>322</v>
      </c>
      <c r="B445" s="60" t="s">
        <v>319</v>
      </c>
      <c r="C445" s="60"/>
      <c r="D445" s="91"/>
      <c r="E445" s="152">
        <f>E446</f>
        <v>0</v>
      </c>
    </row>
    <row r="446" spans="1:5" ht="33.75" customHeight="1" hidden="1">
      <c r="A446" s="9" t="s">
        <v>116</v>
      </c>
      <c r="B446" s="60" t="s">
        <v>319</v>
      </c>
      <c r="C446" s="60">
        <v>411</v>
      </c>
      <c r="D446" s="91"/>
      <c r="E446" s="152">
        <f>E447</f>
        <v>0</v>
      </c>
    </row>
    <row r="447" spans="1:5" ht="15.75" hidden="1">
      <c r="A447" s="9" t="s">
        <v>3</v>
      </c>
      <c r="B447" s="60" t="s">
        <v>319</v>
      </c>
      <c r="C447" s="60">
        <v>411</v>
      </c>
      <c r="D447" s="91" t="s">
        <v>14</v>
      </c>
      <c r="E447" s="152">
        <v>0</v>
      </c>
    </row>
    <row r="448" spans="1:5" ht="34.5" customHeight="1">
      <c r="A448" s="9" t="s">
        <v>339</v>
      </c>
      <c r="B448" s="60" t="s">
        <v>518</v>
      </c>
      <c r="C448" s="60"/>
      <c r="D448" s="91"/>
      <c r="E448" s="75">
        <f>E449</f>
        <v>278.1</v>
      </c>
    </row>
    <row r="449" spans="1:5" ht="15.75">
      <c r="A449" s="177" t="s">
        <v>639</v>
      </c>
      <c r="B449" s="60" t="s">
        <v>518</v>
      </c>
      <c r="C449" s="60">
        <v>800</v>
      </c>
      <c r="D449" s="91"/>
      <c r="E449" s="75">
        <f>E450</f>
        <v>278.1</v>
      </c>
    </row>
    <row r="450" spans="1:5" ht="15.75">
      <c r="A450" s="40" t="s">
        <v>4</v>
      </c>
      <c r="B450" s="60" t="s">
        <v>518</v>
      </c>
      <c r="C450" s="60">
        <v>800</v>
      </c>
      <c r="D450" s="91" t="s">
        <v>15</v>
      </c>
      <c r="E450" s="75">
        <f>500-150-71.9</f>
        <v>278.1</v>
      </c>
    </row>
    <row r="451" spans="1:5" ht="15.75" hidden="1">
      <c r="A451" s="9" t="s">
        <v>321</v>
      </c>
      <c r="B451" s="60" t="s">
        <v>324</v>
      </c>
      <c r="C451" s="60"/>
      <c r="D451" s="91"/>
      <c r="E451" s="152">
        <f>E452</f>
        <v>0</v>
      </c>
    </row>
    <row r="452" spans="1:5" ht="31.5" hidden="1">
      <c r="A452" s="9" t="s">
        <v>320</v>
      </c>
      <c r="B452" s="60" t="s">
        <v>324</v>
      </c>
      <c r="C452" s="60">
        <v>630</v>
      </c>
      <c r="D452" s="91"/>
      <c r="E452" s="152">
        <f>E453</f>
        <v>0</v>
      </c>
    </row>
    <row r="453" spans="1:5" ht="15.75" hidden="1">
      <c r="A453" s="134" t="s">
        <v>28</v>
      </c>
      <c r="B453" s="60" t="s">
        <v>324</v>
      </c>
      <c r="C453" s="60">
        <v>630</v>
      </c>
      <c r="D453" s="91" t="s">
        <v>29</v>
      </c>
      <c r="E453" s="152">
        <v>0</v>
      </c>
    </row>
    <row r="454" spans="1:5" ht="15.75">
      <c r="A454" s="9" t="s">
        <v>323</v>
      </c>
      <c r="B454" s="60" t="s">
        <v>519</v>
      </c>
      <c r="C454" s="60"/>
      <c r="D454" s="91"/>
      <c r="E454" s="75">
        <f>E455+E457</f>
        <v>2450</v>
      </c>
    </row>
    <row r="455" spans="1:5" ht="15.75">
      <c r="A455" s="177" t="s">
        <v>639</v>
      </c>
      <c r="B455" s="60" t="s">
        <v>519</v>
      </c>
      <c r="C455" s="60">
        <v>800</v>
      </c>
      <c r="D455" s="91"/>
      <c r="E455" s="75">
        <f>E456</f>
        <v>2400</v>
      </c>
    </row>
    <row r="456" spans="1:5" ht="15.75">
      <c r="A456" s="40" t="s">
        <v>4</v>
      </c>
      <c r="B456" s="60" t="s">
        <v>519</v>
      </c>
      <c r="C456" s="60">
        <v>800</v>
      </c>
      <c r="D456" s="91" t="s">
        <v>15</v>
      </c>
      <c r="E456" s="75">
        <f>800+1000+600</f>
        <v>2400</v>
      </c>
    </row>
    <row r="457" spans="1:5" ht="31.5">
      <c r="A457" s="109" t="s">
        <v>631</v>
      </c>
      <c r="B457" s="60" t="s">
        <v>519</v>
      </c>
      <c r="C457" s="60">
        <v>200</v>
      </c>
      <c r="D457" s="91"/>
      <c r="E457" s="75">
        <f>E458</f>
        <v>50</v>
      </c>
    </row>
    <row r="458" spans="1:6" ht="15.75">
      <c r="A458" s="40" t="s">
        <v>4</v>
      </c>
      <c r="B458" s="60" t="s">
        <v>519</v>
      </c>
      <c r="C458" s="60">
        <v>200</v>
      </c>
      <c r="D458" s="91" t="s">
        <v>15</v>
      </c>
      <c r="E458" s="75">
        <v>50</v>
      </c>
      <c r="F458" s="139"/>
    </row>
    <row r="459" spans="1:5" s="131" customFormat="1" ht="15.75">
      <c r="A459" s="9" t="s">
        <v>331</v>
      </c>
      <c r="B459" s="60" t="s">
        <v>520</v>
      </c>
      <c r="C459" s="60"/>
      <c r="D459" s="91"/>
      <c r="E459" s="75">
        <f>E460+E474</f>
        <v>2050</v>
      </c>
    </row>
    <row r="460" spans="1:5" s="131" customFormat="1" ht="31.5">
      <c r="A460" s="109" t="s">
        <v>631</v>
      </c>
      <c r="B460" s="60" t="s">
        <v>520</v>
      </c>
      <c r="C460" s="60">
        <v>200</v>
      </c>
      <c r="D460" s="91"/>
      <c r="E460" s="75">
        <f>E461</f>
        <v>50</v>
      </c>
    </row>
    <row r="461" spans="1:5" s="131" customFormat="1" ht="15.75">
      <c r="A461" s="28" t="s">
        <v>5</v>
      </c>
      <c r="B461" s="60" t="s">
        <v>520</v>
      </c>
      <c r="C461" s="60">
        <v>200</v>
      </c>
      <c r="D461" s="91" t="s">
        <v>16</v>
      </c>
      <c r="E461" s="75">
        <v>50</v>
      </c>
    </row>
    <row r="462" spans="1:5" s="131" customFormat="1" ht="31.5" hidden="1">
      <c r="A462" s="9" t="s">
        <v>556</v>
      </c>
      <c r="B462" s="81" t="s">
        <v>551</v>
      </c>
      <c r="C462" s="60"/>
      <c r="D462" s="91"/>
      <c r="E462" s="152">
        <f>E463</f>
        <v>0</v>
      </c>
    </row>
    <row r="463" spans="1:5" s="131" customFormat="1" ht="15.75" hidden="1">
      <c r="A463" s="9" t="s">
        <v>569</v>
      </c>
      <c r="B463" s="81" t="s">
        <v>551</v>
      </c>
      <c r="C463" s="60">
        <v>410</v>
      </c>
      <c r="D463" s="91"/>
      <c r="E463" s="152">
        <f>E464</f>
        <v>0</v>
      </c>
    </row>
    <row r="464" spans="1:5" s="131" customFormat="1" ht="15.75" hidden="1">
      <c r="A464" s="28" t="s">
        <v>3</v>
      </c>
      <c r="B464" s="81" t="s">
        <v>551</v>
      </c>
      <c r="C464" s="60">
        <v>410</v>
      </c>
      <c r="D464" s="91" t="s">
        <v>14</v>
      </c>
      <c r="E464" s="152">
        <v>0</v>
      </c>
    </row>
    <row r="465" spans="1:5" ht="15.75" hidden="1">
      <c r="A465" s="28" t="s">
        <v>333</v>
      </c>
      <c r="B465" s="60" t="s">
        <v>334</v>
      </c>
      <c r="C465" s="60"/>
      <c r="D465" s="91"/>
      <c r="E465" s="152">
        <f>E466</f>
        <v>0</v>
      </c>
    </row>
    <row r="466" spans="1:5" ht="31.5" hidden="1">
      <c r="A466" s="28" t="s">
        <v>98</v>
      </c>
      <c r="B466" s="60" t="s">
        <v>334</v>
      </c>
      <c r="C466" s="60">
        <v>244</v>
      </c>
      <c r="D466" s="91"/>
      <c r="E466" s="152">
        <f>E467</f>
        <v>0</v>
      </c>
    </row>
    <row r="467" spans="1:5" ht="15.75" hidden="1">
      <c r="A467" s="28" t="s">
        <v>1</v>
      </c>
      <c r="B467" s="60" t="s">
        <v>334</v>
      </c>
      <c r="C467" s="60">
        <v>244</v>
      </c>
      <c r="D467" s="91" t="s">
        <v>27</v>
      </c>
      <c r="E467" s="152">
        <v>0</v>
      </c>
    </row>
    <row r="468" spans="1:5" ht="15.75" hidden="1">
      <c r="A468" s="28" t="s">
        <v>335</v>
      </c>
      <c r="B468" s="60" t="s">
        <v>336</v>
      </c>
      <c r="C468" s="60"/>
      <c r="D468" s="91"/>
      <c r="E468" s="152">
        <f>E469</f>
        <v>0</v>
      </c>
    </row>
    <row r="469" spans="1:5" ht="31.5" hidden="1">
      <c r="A469" s="28" t="s">
        <v>98</v>
      </c>
      <c r="B469" s="60" t="s">
        <v>336</v>
      </c>
      <c r="C469" s="60">
        <v>244</v>
      </c>
      <c r="D469" s="91"/>
      <c r="E469" s="152">
        <f>E470</f>
        <v>0</v>
      </c>
    </row>
    <row r="470" spans="1:5" ht="15.75" hidden="1">
      <c r="A470" s="9" t="s">
        <v>53</v>
      </c>
      <c r="B470" s="60" t="s">
        <v>336</v>
      </c>
      <c r="C470" s="60">
        <v>244</v>
      </c>
      <c r="D470" s="91" t="s">
        <v>54</v>
      </c>
      <c r="E470" s="152">
        <v>0</v>
      </c>
    </row>
    <row r="471" spans="1:5" ht="15.75" hidden="1">
      <c r="A471" s="28" t="s">
        <v>337</v>
      </c>
      <c r="B471" s="60" t="s">
        <v>338</v>
      </c>
      <c r="C471" s="60"/>
      <c r="D471" s="91"/>
      <c r="E471" s="152">
        <f>E472</f>
        <v>0</v>
      </c>
    </row>
    <row r="472" spans="1:5" ht="31.5" hidden="1">
      <c r="A472" s="28" t="s">
        <v>98</v>
      </c>
      <c r="B472" s="60" t="s">
        <v>338</v>
      </c>
      <c r="C472" s="60">
        <v>244</v>
      </c>
      <c r="D472" s="91"/>
      <c r="E472" s="152">
        <f>E473</f>
        <v>0</v>
      </c>
    </row>
    <row r="473" spans="1:5" ht="15.75" hidden="1">
      <c r="A473" s="40" t="s">
        <v>25</v>
      </c>
      <c r="B473" s="60" t="s">
        <v>338</v>
      </c>
      <c r="C473" s="60">
        <v>244</v>
      </c>
      <c r="D473" s="91" t="s">
        <v>17</v>
      </c>
      <c r="E473" s="152">
        <v>0</v>
      </c>
    </row>
    <row r="474" spans="1:5" ht="15.75">
      <c r="A474" s="177" t="s">
        <v>639</v>
      </c>
      <c r="B474" s="60" t="s">
        <v>520</v>
      </c>
      <c r="C474" s="60">
        <v>800</v>
      </c>
      <c r="D474" s="91"/>
      <c r="E474" s="75">
        <f>E475</f>
        <v>2000</v>
      </c>
    </row>
    <row r="475" spans="1:5" ht="15.75">
      <c r="A475" s="28" t="s">
        <v>5</v>
      </c>
      <c r="B475" s="60" t="s">
        <v>520</v>
      </c>
      <c r="C475" s="60">
        <v>800</v>
      </c>
      <c r="D475" s="91" t="s">
        <v>16</v>
      </c>
      <c r="E475" s="75">
        <v>2000</v>
      </c>
    </row>
    <row r="476" spans="1:5" ht="80.25" customHeight="1">
      <c r="A476" s="34" t="s">
        <v>104</v>
      </c>
      <c r="B476" s="60" t="s">
        <v>521</v>
      </c>
      <c r="C476" s="60"/>
      <c r="D476" s="91"/>
      <c r="E476" s="75">
        <f>E477</f>
        <v>56.2</v>
      </c>
    </row>
    <row r="477" spans="1:5" ht="15.75">
      <c r="A477" s="177" t="s">
        <v>641</v>
      </c>
      <c r="B477" s="60" t="s">
        <v>521</v>
      </c>
      <c r="C477" s="60">
        <v>500</v>
      </c>
      <c r="D477" s="91"/>
      <c r="E477" s="75">
        <f>E478</f>
        <v>56.2</v>
      </c>
    </row>
    <row r="478" spans="1:5" ht="34.5" customHeight="1">
      <c r="A478" s="28" t="s">
        <v>0</v>
      </c>
      <c r="B478" s="60" t="s">
        <v>521</v>
      </c>
      <c r="C478" s="60">
        <v>500</v>
      </c>
      <c r="D478" s="91" t="s">
        <v>8</v>
      </c>
      <c r="E478" s="75">
        <v>56.2</v>
      </c>
    </row>
    <row r="479" spans="1:5" ht="34.5" customHeight="1">
      <c r="A479" s="109" t="s">
        <v>686</v>
      </c>
      <c r="B479" s="185" t="s">
        <v>687</v>
      </c>
      <c r="C479" s="60"/>
      <c r="D479" s="91"/>
      <c r="E479" s="75">
        <f>E480</f>
        <v>59.2</v>
      </c>
    </row>
    <row r="480" spans="1:5" ht="20.25" customHeight="1">
      <c r="A480" s="177" t="s">
        <v>641</v>
      </c>
      <c r="B480" s="185" t="s">
        <v>687</v>
      </c>
      <c r="C480" s="60">
        <v>500</v>
      </c>
      <c r="D480" s="91"/>
      <c r="E480" s="75">
        <f>E481</f>
        <v>59.2</v>
      </c>
    </row>
    <row r="481" spans="1:5" ht="46.5" customHeight="1">
      <c r="A481" s="28" t="s">
        <v>247</v>
      </c>
      <c r="B481" s="185" t="s">
        <v>687</v>
      </c>
      <c r="C481" s="60">
        <v>500</v>
      </c>
      <c r="D481" s="91" t="s">
        <v>9</v>
      </c>
      <c r="E481" s="75">
        <v>59.2</v>
      </c>
    </row>
    <row r="482" spans="1:5" ht="34.5" customHeight="1">
      <c r="A482" s="28" t="s">
        <v>680</v>
      </c>
      <c r="B482" s="184" t="s">
        <v>678</v>
      </c>
      <c r="C482" s="60"/>
      <c r="D482" s="91"/>
      <c r="E482" s="75">
        <f>E483</f>
        <v>109.6</v>
      </c>
    </row>
    <row r="483" spans="1:5" ht="16.5" customHeight="1">
      <c r="A483" s="177" t="s">
        <v>641</v>
      </c>
      <c r="B483" s="184" t="s">
        <v>678</v>
      </c>
      <c r="C483" s="60">
        <v>500</v>
      </c>
      <c r="D483" s="91"/>
      <c r="E483" s="75">
        <f>E484</f>
        <v>109.6</v>
      </c>
    </row>
    <row r="484" spans="1:5" ht="16.5" customHeight="1">
      <c r="A484" s="2" t="s">
        <v>7</v>
      </c>
      <c r="B484" s="184" t="s">
        <v>678</v>
      </c>
      <c r="C484" s="60">
        <v>500</v>
      </c>
      <c r="D484" s="91" t="s">
        <v>288</v>
      </c>
      <c r="E484" s="75">
        <v>109.6</v>
      </c>
    </row>
    <row r="485" spans="1:5" ht="29.25" customHeight="1">
      <c r="A485" s="28" t="s">
        <v>679</v>
      </c>
      <c r="B485" s="60" t="s">
        <v>691</v>
      </c>
      <c r="C485" s="60"/>
      <c r="D485" s="91"/>
      <c r="E485" s="75">
        <f>E486</f>
        <v>1.1</v>
      </c>
    </row>
    <row r="486" spans="1:5" ht="16.5" customHeight="1">
      <c r="A486" s="177" t="s">
        <v>641</v>
      </c>
      <c r="B486" s="60" t="s">
        <v>691</v>
      </c>
      <c r="C486" s="60">
        <v>500</v>
      </c>
      <c r="D486" s="91"/>
      <c r="E486" s="75">
        <f>E487</f>
        <v>1.1</v>
      </c>
    </row>
    <row r="487" spans="1:5" ht="16.5" customHeight="1">
      <c r="A487" s="2" t="s">
        <v>7</v>
      </c>
      <c r="B487" s="60" t="s">
        <v>691</v>
      </c>
      <c r="C487" s="60">
        <v>500</v>
      </c>
      <c r="D487" s="91" t="s">
        <v>288</v>
      </c>
      <c r="E487" s="75">
        <v>1.1</v>
      </c>
    </row>
    <row r="488" spans="1:5" ht="63" hidden="1">
      <c r="A488" s="2" t="s">
        <v>283</v>
      </c>
      <c r="B488" s="60" t="s">
        <v>284</v>
      </c>
      <c r="C488" s="60"/>
      <c r="D488" s="91"/>
      <c r="E488" s="75">
        <f>E489</f>
        <v>0</v>
      </c>
    </row>
    <row r="489" spans="1:5" ht="15.75" hidden="1">
      <c r="A489" s="2" t="s">
        <v>286</v>
      </c>
      <c r="B489" s="60" t="s">
        <v>284</v>
      </c>
      <c r="C489" s="60">
        <v>520</v>
      </c>
      <c r="D489" s="91"/>
      <c r="E489" s="75">
        <f>E490</f>
        <v>0</v>
      </c>
    </row>
    <row r="490" spans="1:5" ht="15.75" hidden="1">
      <c r="A490" s="2" t="s">
        <v>285</v>
      </c>
      <c r="B490" s="60" t="s">
        <v>284</v>
      </c>
      <c r="C490" s="60">
        <v>520</v>
      </c>
      <c r="D490" s="91" t="s">
        <v>289</v>
      </c>
      <c r="E490" s="75">
        <v>0</v>
      </c>
    </row>
    <row r="491" spans="1:5" ht="15.75">
      <c r="A491" s="65" t="s">
        <v>287</v>
      </c>
      <c r="B491" s="23"/>
      <c r="C491" s="23"/>
      <c r="D491" s="76"/>
      <c r="E491" s="73">
        <f>E9+E46+E171+E253+E283+E315+E345+E393+E319+E334</f>
        <v>113085.6</v>
      </c>
    </row>
    <row r="493" spans="5:7" ht="14.25" customHeight="1" hidden="1">
      <c r="E493" s="155"/>
      <c r="G493" s="142"/>
    </row>
    <row r="494" ht="12.75" hidden="1">
      <c r="E494">
        <v>112411.9</v>
      </c>
    </row>
    <row r="495" spans="5:7" ht="12.75" hidden="1">
      <c r="E495" s="142">
        <f>E494-E491</f>
        <v>-673.7000000000116</v>
      </c>
      <c r="G495" s="142"/>
    </row>
    <row r="498" ht="12.75">
      <c r="E498" s="142"/>
    </row>
    <row r="500" ht="12.75">
      <c r="E500" s="142"/>
    </row>
  </sheetData>
  <sheetProtection/>
  <autoFilter ref="A8:E491"/>
  <mergeCells count="5">
    <mergeCell ref="A6:E6"/>
    <mergeCell ref="A1:E1"/>
    <mergeCell ref="A2:E2"/>
    <mergeCell ref="A3:E3"/>
    <mergeCell ref="A4:E4"/>
  </mergeCells>
  <printOptions/>
  <pageMargins left="0.5118110236220472" right="0.5118110236220472" top="0.9448818897637796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5"/>
  <sheetViews>
    <sheetView zoomScalePageLayoutView="0" workbookViewId="0" topLeftCell="A82">
      <selection activeCell="C91" sqref="C91:D91"/>
    </sheetView>
  </sheetViews>
  <sheetFormatPr defaultColWidth="9.00390625" defaultRowHeight="12.75"/>
  <cols>
    <col min="1" max="1" width="73.125" style="0" customWidth="1"/>
    <col min="3" max="3" width="5.875" style="0" customWidth="1"/>
    <col min="4" max="4" width="7.25390625" style="0" customWidth="1"/>
    <col min="5" max="5" width="15.25390625" style="0" customWidth="1"/>
    <col min="6" max="6" width="7.625" style="0" customWidth="1"/>
    <col min="7" max="7" width="11.875" style="0" customWidth="1"/>
  </cols>
  <sheetData>
    <row r="1" spans="1:7" ht="15.75">
      <c r="A1" s="191" t="s">
        <v>51</v>
      </c>
      <c r="B1" s="191"/>
      <c r="C1" s="191"/>
      <c r="D1" s="191"/>
      <c r="E1" s="191"/>
      <c r="F1" s="191"/>
      <c r="G1" s="191"/>
    </row>
    <row r="2" spans="1:7" ht="13.5" customHeight="1">
      <c r="A2" s="191" t="s">
        <v>19</v>
      </c>
      <c r="B2" s="191"/>
      <c r="C2" s="191"/>
      <c r="D2" s="191"/>
      <c r="E2" s="191"/>
      <c r="F2" s="191"/>
      <c r="G2" s="191"/>
    </row>
    <row r="3" spans="1:7" ht="13.5" customHeight="1">
      <c r="A3" s="191" t="s">
        <v>20</v>
      </c>
      <c r="B3" s="191"/>
      <c r="C3" s="191"/>
      <c r="D3" s="191"/>
      <c r="E3" s="191"/>
      <c r="F3" s="191"/>
      <c r="G3" s="191"/>
    </row>
    <row r="4" spans="1:7" ht="13.5" customHeight="1">
      <c r="A4" s="191" t="s">
        <v>372</v>
      </c>
      <c r="B4" s="191"/>
      <c r="C4" s="191"/>
      <c r="D4" s="191"/>
      <c r="E4" s="191"/>
      <c r="F4" s="191"/>
      <c r="G4" s="191"/>
    </row>
    <row r="6" spans="1:8" ht="54.75" customHeight="1">
      <c r="A6" s="193" t="s">
        <v>534</v>
      </c>
      <c r="B6" s="193"/>
      <c r="C6" s="193"/>
      <c r="D6" s="193"/>
      <c r="E6" s="193"/>
      <c r="F6" s="193"/>
      <c r="G6" s="193"/>
      <c r="H6" s="13"/>
    </row>
    <row r="8" spans="1:7" ht="31.5">
      <c r="A8" s="25" t="s">
        <v>31</v>
      </c>
      <c r="B8" s="25" t="s">
        <v>80</v>
      </c>
      <c r="C8" s="25" t="s">
        <v>81</v>
      </c>
      <c r="D8" s="25" t="s">
        <v>82</v>
      </c>
      <c r="E8" s="25" t="s">
        <v>76</v>
      </c>
      <c r="F8" s="25" t="s">
        <v>77</v>
      </c>
      <c r="G8" s="23" t="s">
        <v>79</v>
      </c>
    </row>
    <row r="9" spans="1:7" ht="47.25">
      <c r="A9" s="22" t="s">
        <v>83</v>
      </c>
      <c r="B9" s="26" t="s">
        <v>84</v>
      </c>
      <c r="C9" s="81"/>
      <c r="D9" s="81"/>
      <c r="E9" s="81"/>
      <c r="F9" s="81"/>
      <c r="G9" s="138">
        <f>G10+G30</f>
        <v>3404.9</v>
      </c>
    </row>
    <row r="10" spans="1:7" ht="18" customHeight="1">
      <c r="A10" s="28" t="s">
        <v>21</v>
      </c>
      <c r="B10" s="29" t="s">
        <v>84</v>
      </c>
      <c r="C10" s="81"/>
      <c r="D10" s="81"/>
      <c r="E10" s="60" t="s">
        <v>493</v>
      </c>
      <c r="F10" s="81"/>
      <c r="G10" s="38">
        <f>G11+G23</f>
        <v>3351.9</v>
      </c>
    </row>
    <row r="11" spans="1:7" ht="31.5">
      <c r="A11" s="32" t="s">
        <v>86</v>
      </c>
      <c r="B11" s="29" t="s">
        <v>84</v>
      </c>
      <c r="C11" s="81"/>
      <c r="D11" s="81"/>
      <c r="E11" s="55" t="s">
        <v>494</v>
      </c>
      <c r="F11" s="81"/>
      <c r="G11" s="38">
        <f>G13+G19</f>
        <v>2905.5</v>
      </c>
    </row>
    <row r="12" spans="1:7" ht="15.75">
      <c r="A12" s="28" t="s">
        <v>102</v>
      </c>
      <c r="B12" s="29" t="s">
        <v>84</v>
      </c>
      <c r="C12" s="81"/>
      <c r="D12" s="81"/>
      <c r="E12" s="81" t="s">
        <v>495</v>
      </c>
      <c r="F12" s="81"/>
      <c r="G12" s="38">
        <f>G13</f>
        <v>1175.2</v>
      </c>
    </row>
    <row r="13" spans="1:7" ht="47.25">
      <c r="A13" s="28" t="s">
        <v>0</v>
      </c>
      <c r="B13" s="29" t="s">
        <v>84</v>
      </c>
      <c r="C13" s="82" t="s">
        <v>87</v>
      </c>
      <c r="D13" s="82" t="s">
        <v>88</v>
      </c>
      <c r="E13" s="95"/>
      <c r="F13" s="81"/>
      <c r="G13" s="38">
        <f>G17</f>
        <v>1175.2</v>
      </c>
    </row>
    <row r="14" spans="1:7" ht="15.75">
      <c r="A14" s="28" t="s">
        <v>21</v>
      </c>
      <c r="B14" s="29" t="s">
        <v>84</v>
      </c>
      <c r="C14" s="82" t="s">
        <v>87</v>
      </c>
      <c r="D14" s="82" t="s">
        <v>88</v>
      </c>
      <c r="E14" s="60" t="s">
        <v>493</v>
      </c>
      <c r="F14" s="81"/>
      <c r="G14" s="38"/>
    </row>
    <row r="15" spans="1:7" ht="31.5">
      <c r="A15" s="32" t="s">
        <v>86</v>
      </c>
      <c r="B15" s="29" t="s">
        <v>84</v>
      </c>
      <c r="C15" s="82" t="s">
        <v>87</v>
      </c>
      <c r="D15" s="82" t="s">
        <v>88</v>
      </c>
      <c r="E15" s="55" t="s">
        <v>494</v>
      </c>
      <c r="F15" s="81"/>
      <c r="G15" s="38"/>
    </row>
    <row r="16" spans="1:7" ht="15.75">
      <c r="A16" s="28" t="s">
        <v>102</v>
      </c>
      <c r="B16" s="29" t="s">
        <v>84</v>
      </c>
      <c r="C16" s="82" t="s">
        <v>87</v>
      </c>
      <c r="D16" s="82" t="s">
        <v>88</v>
      </c>
      <c r="E16" s="81" t="s">
        <v>495</v>
      </c>
      <c r="F16" s="81"/>
      <c r="G16" s="38"/>
    </row>
    <row r="17" spans="1:7" ht="51" customHeight="1">
      <c r="A17" s="28" t="s">
        <v>89</v>
      </c>
      <c r="B17" s="29" t="s">
        <v>84</v>
      </c>
      <c r="C17" s="82" t="s">
        <v>87</v>
      </c>
      <c r="D17" s="82" t="s">
        <v>88</v>
      </c>
      <c r="E17" s="60" t="s">
        <v>496</v>
      </c>
      <c r="F17" s="81"/>
      <c r="G17" s="38">
        <f>G18</f>
        <v>1175.2</v>
      </c>
    </row>
    <row r="18" spans="1:7" ht="31.5">
      <c r="A18" s="28" t="s">
        <v>90</v>
      </c>
      <c r="B18" s="29" t="s">
        <v>84</v>
      </c>
      <c r="C18" s="82" t="s">
        <v>87</v>
      </c>
      <c r="D18" s="82" t="s">
        <v>88</v>
      </c>
      <c r="E18" s="60" t="s">
        <v>496</v>
      </c>
      <c r="F18" s="81">
        <v>121</v>
      </c>
      <c r="G18" s="38">
        <v>1175.2</v>
      </c>
    </row>
    <row r="19" spans="1:7" ht="47.25">
      <c r="A19" s="28" t="s">
        <v>0</v>
      </c>
      <c r="B19" s="29" t="s">
        <v>84</v>
      </c>
      <c r="C19" s="82" t="s">
        <v>87</v>
      </c>
      <c r="D19" s="82" t="s">
        <v>88</v>
      </c>
      <c r="E19" s="81"/>
      <c r="F19" s="81"/>
      <c r="G19" s="38">
        <f>G20+G22</f>
        <v>1730.3</v>
      </c>
    </row>
    <row r="20" spans="1:7" ht="47.25">
      <c r="A20" s="28" t="s">
        <v>91</v>
      </c>
      <c r="B20" s="29" t="s">
        <v>84</v>
      </c>
      <c r="C20" s="82" t="s">
        <v>87</v>
      </c>
      <c r="D20" s="82" t="s">
        <v>88</v>
      </c>
      <c r="E20" s="60" t="s">
        <v>497</v>
      </c>
      <c r="F20" s="60"/>
      <c r="G20" s="38">
        <f>G21</f>
        <v>13.2</v>
      </c>
    </row>
    <row r="21" spans="1:7" ht="31.5">
      <c r="A21" s="28" t="s">
        <v>92</v>
      </c>
      <c r="B21" s="29" t="s">
        <v>84</v>
      </c>
      <c r="C21" s="82" t="s">
        <v>87</v>
      </c>
      <c r="D21" s="82" t="s">
        <v>88</v>
      </c>
      <c r="E21" s="60" t="s">
        <v>497</v>
      </c>
      <c r="F21" s="60">
        <v>122</v>
      </c>
      <c r="G21" s="38">
        <v>13.2</v>
      </c>
    </row>
    <row r="22" spans="1:7" ht="63">
      <c r="A22" s="28" t="s">
        <v>343</v>
      </c>
      <c r="B22" s="29" t="s">
        <v>84</v>
      </c>
      <c r="C22" s="82" t="s">
        <v>87</v>
      </c>
      <c r="D22" s="82" t="s">
        <v>88</v>
      </c>
      <c r="E22" s="60" t="s">
        <v>497</v>
      </c>
      <c r="F22" s="60">
        <v>123</v>
      </c>
      <c r="G22" s="38">
        <v>1717.1</v>
      </c>
    </row>
    <row r="23" spans="1:7" ht="31.5">
      <c r="A23" s="32" t="s">
        <v>93</v>
      </c>
      <c r="B23" s="29" t="s">
        <v>84</v>
      </c>
      <c r="C23" s="82" t="s">
        <v>87</v>
      </c>
      <c r="D23" s="82" t="s">
        <v>88</v>
      </c>
      <c r="E23" s="55" t="s">
        <v>522</v>
      </c>
      <c r="F23" s="81"/>
      <c r="G23" s="38">
        <f>G25</f>
        <v>446.4</v>
      </c>
    </row>
    <row r="24" spans="1:7" ht="15.75">
      <c r="A24" s="28" t="s">
        <v>102</v>
      </c>
      <c r="B24" s="29" t="s">
        <v>84</v>
      </c>
      <c r="C24" s="81"/>
      <c r="D24" s="81"/>
      <c r="E24" s="97">
        <v>1730100000</v>
      </c>
      <c r="F24" s="81"/>
      <c r="G24" s="38">
        <f>G25</f>
        <v>446.4</v>
      </c>
    </row>
    <row r="25" spans="1:7" ht="47.25">
      <c r="A25" s="28" t="s">
        <v>0</v>
      </c>
      <c r="B25" s="29" t="s">
        <v>84</v>
      </c>
      <c r="C25" s="82" t="s">
        <v>87</v>
      </c>
      <c r="D25" s="82" t="s">
        <v>88</v>
      </c>
      <c r="E25" s="81"/>
      <c r="F25" s="81"/>
      <c r="G25" s="38">
        <f>G26</f>
        <v>446.4</v>
      </c>
    </row>
    <row r="26" spans="1:7" ht="44.25" customHeight="1">
      <c r="A26" s="28" t="s">
        <v>95</v>
      </c>
      <c r="B26" s="29" t="s">
        <v>84</v>
      </c>
      <c r="C26" s="82" t="s">
        <v>87</v>
      </c>
      <c r="D26" s="82" t="s">
        <v>88</v>
      </c>
      <c r="E26" s="60" t="s">
        <v>503</v>
      </c>
      <c r="F26" s="81"/>
      <c r="G26" s="38">
        <f>G27+G28+G29</f>
        <v>446.4</v>
      </c>
    </row>
    <row r="27" spans="1:7" ht="31.5">
      <c r="A27" s="28" t="s">
        <v>97</v>
      </c>
      <c r="B27" s="29" t="s">
        <v>84</v>
      </c>
      <c r="C27" s="82" t="s">
        <v>87</v>
      </c>
      <c r="D27" s="82" t="s">
        <v>88</v>
      </c>
      <c r="E27" s="60" t="s">
        <v>503</v>
      </c>
      <c r="F27" s="81">
        <v>242</v>
      </c>
      <c r="G27" s="38">
        <v>75</v>
      </c>
    </row>
    <row r="28" spans="1:7" ht="31.5">
      <c r="A28" s="28" t="s">
        <v>98</v>
      </c>
      <c r="B28" s="29" t="s">
        <v>84</v>
      </c>
      <c r="C28" s="82" t="s">
        <v>87</v>
      </c>
      <c r="D28" s="82" t="s">
        <v>88</v>
      </c>
      <c r="E28" s="60" t="s">
        <v>503</v>
      </c>
      <c r="F28" s="81">
        <v>244</v>
      </c>
      <c r="G28" s="38">
        <v>366.4</v>
      </c>
    </row>
    <row r="29" spans="1:7" ht="15.75">
      <c r="A29" s="28" t="s">
        <v>99</v>
      </c>
      <c r="B29" s="29" t="s">
        <v>84</v>
      </c>
      <c r="C29" s="82" t="s">
        <v>87</v>
      </c>
      <c r="D29" s="82" t="s">
        <v>88</v>
      </c>
      <c r="E29" s="60" t="s">
        <v>503</v>
      </c>
      <c r="F29" s="81">
        <v>852</v>
      </c>
      <c r="G29" s="38">
        <v>5</v>
      </c>
    </row>
    <row r="30" spans="1:7" ht="47.25">
      <c r="A30" s="28" t="s">
        <v>100</v>
      </c>
      <c r="B30" s="29" t="s">
        <v>84</v>
      </c>
      <c r="C30" s="82" t="s">
        <v>87</v>
      </c>
      <c r="D30" s="82" t="s">
        <v>88</v>
      </c>
      <c r="E30" s="60" t="s">
        <v>508</v>
      </c>
      <c r="F30" s="81"/>
      <c r="G30" s="38">
        <f>G31</f>
        <v>53</v>
      </c>
    </row>
    <row r="31" spans="1:7" ht="15.75">
      <c r="A31" s="28" t="s">
        <v>102</v>
      </c>
      <c r="B31" s="29" t="s">
        <v>84</v>
      </c>
      <c r="C31" s="82" t="s">
        <v>87</v>
      </c>
      <c r="D31" s="82" t="s">
        <v>88</v>
      </c>
      <c r="E31" s="60" t="s">
        <v>507</v>
      </c>
      <c r="F31" s="81"/>
      <c r="G31" s="38">
        <f>G34</f>
        <v>53</v>
      </c>
    </row>
    <row r="32" spans="1:7" ht="15.75">
      <c r="A32" s="28" t="s">
        <v>102</v>
      </c>
      <c r="B32" s="29" t="s">
        <v>84</v>
      </c>
      <c r="C32" s="82" t="s">
        <v>87</v>
      </c>
      <c r="D32" s="82" t="s">
        <v>88</v>
      </c>
      <c r="E32" s="81" t="s">
        <v>506</v>
      </c>
      <c r="F32" s="81"/>
      <c r="G32" s="38">
        <f>G33</f>
        <v>53</v>
      </c>
    </row>
    <row r="33" spans="1:7" ht="110.25">
      <c r="A33" s="34" t="s">
        <v>104</v>
      </c>
      <c r="B33" s="29" t="s">
        <v>84</v>
      </c>
      <c r="C33" s="82" t="s">
        <v>87</v>
      </c>
      <c r="D33" s="82" t="s">
        <v>88</v>
      </c>
      <c r="E33" s="60" t="s">
        <v>521</v>
      </c>
      <c r="F33" s="81"/>
      <c r="G33" s="38">
        <f>G35</f>
        <v>53</v>
      </c>
    </row>
    <row r="34" spans="1:7" ht="47.25">
      <c r="A34" s="28" t="s">
        <v>0</v>
      </c>
      <c r="B34" s="29" t="s">
        <v>84</v>
      </c>
      <c r="C34" s="82" t="s">
        <v>87</v>
      </c>
      <c r="D34" s="82" t="s">
        <v>88</v>
      </c>
      <c r="E34" s="60"/>
      <c r="F34" s="81"/>
      <c r="G34" s="38">
        <f>G33</f>
        <v>53</v>
      </c>
    </row>
    <row r="35" spans="1:7" ht="18.75" customHeight="1">
      <c r="A35" s="2" t="s">
        <v>30</v>
      </c>
      <c r="B35" s="29" t="s">
        <v>84</v>
      </c>
      <c r="C35" s="82" t="s">
        <v>87</v>
      </c>
      <c r="D35" s="82" t="s">
        <v>88</v>
      </c>
      <c r="E35" s="60" t="s">
        <v>521</v>
      </c>
      <c r="F35" s="81">
        <v>540</v>
      </c>
      <c r="G35" s="38">
        <v>53</v>
      </c>
    </row>
    <row r="36" spans="1:7" ht="47.25">
      <c r="A36" s="22" t="s">
        <v>106</v>
      </c>
      <c r="B36" s="26" t="s">
        <v>26</v>
      </c>
      <c r="C36" s="82"/>
      <c r="D36" s="82"/>
      <c r="E36" s="81"/>
      <c r="F36" s="81"/>
      <c r="G36" s="138">
        <f>G37+G70+G145+G183+G197+G210+G219+G245+G214</f>
        <v>80116.4</v>
      </c>
    </row>
    <row r="37" spans="1:7" ht="66.75" customHeight="1">
      <c r="A37" s="34" t="s">
        <v>351</v>
      </c>
      <c r="B37" s="29" t="s">
        <v>26</v>
      </c>
      <c r="C37" s="82"/>
      <c r="D37" s="82"/>
      <c r="E37" s="81" t="s">
        <v>379</v>
      </c>
      <c r="F37" s="81"/>
      <c r="G37" s="38">
        <f>G38+G42+G47+G50+G55+G59+G62+G65</f>
        <v>8891</v>
      </c>
    </row>
    <row r="38" spans="1:7" ht="15.75">
      <c r="A38" s="34" t="s">
        <v>2</v>
      </c>
      <c r="B38" s="29" t="s">
        <v>26</v>
      </c>
      <c r="C38" s="82" t="s">
        <v>107</v>
      </c>
      <c r="D38" s="82" t="s">
        <v>108</v>
      </c>
      <c r="E38" s="81"/>
      <c r="F38" s="81"/>
      <c r="G38" s="38">
        <f>G40</f>
        <v>375</v>
      </c>
    </row>
    <row r="39" spans="1:7" ht="31.5">
      <c r="A39" s="34" t="s">
        <v>376</v>
      </c>
      <c r="B39" s="29" t="s">
        <v>26</v>
      </c>
      <c r="C39" s="82" t="s">
        <v>107</v>
      </c>
      <c r="D39" s="82" t="s">
        <v>108</v>
      </c>
      <c r="E39" s="81" t="s">
        <v>377</v>
      </c>
      <c r="F39" s="81"/>
      <c r="G39" s="38">
        <f>G40</f>
        <v>375</v>
      </c>
    </row>
    <row r="40" spans="1:7" ht="31.5">
      <c r="A40" s="34" t="s">
        <v>109</v>
      </c>
      <c r="B40" s="29" t="s">
        <v>26</v>
      </c>
      <c r="C40" s="82" t="s">
        <v>107</v>
      </c>
      <c r="D40" s="82" t="s">
        <v>108</v>
      </c>
      <c r="E40" s="81" t="s">
        <v>381</v>
      </c>
      <c r="F40" s="81"/>
      <c r="G40" s="38">
        <f>G41</f>
        <v>375</v>
      </c>
    </row>
    <row r="41" spans="1:7" ht="31.5">
      <c r="A41" s="34" t="s">
        <v>98</v>
      </c>
      <c r="B41" s="29" t="s">
        <v>26</v>
      </c>
      <c r="C41" s="82" t="s">
        <v>107</v>
      </c>
      <c r="D41" s="82" t="s">
        <v>108</v>
      </c>
      <c r="E41" s="81" t="s">
        <v>381</v>
      </c>
      <c r="F41" s="81">
        <v>244</v>
      </c>
      <c r="G41" s="38">
        <v>375</v>
      </c>
    </row>
    <row r="42" spans="1:7" ht="15.75">
      <c r="A42" s="2" t="s">
        <v>5</v>
      </c>
      <c r="B42" s="29" t="s">
        <v>26</v>
      </c>
      <c r="C42" s="82" t="s">
        <v>110</v>
      </c>
      <c r="D42" s="82" t="s">
        <v>88</v>
      </c>
      <c r="E42" s="81"/>
      <c r="F42" s="81"/>
      <c r="G42" s="38">
        <f>G44</f>
        <v>2800</v>
      </c>
    </row>
    <row r="43" spans="1:7" ht="15.75">
      <c r="A43" s="34" t="s">
        <v>378</v>
      </c>
      <c r="B43" s="29" t="s">
        <v>26</v>
      </c>
      <c r="C43" s="82" t="s">
        <v>110</v>
      </c>
      <c r="D43" s="82" t="s">
        <v>88</v>
      </c>
      <c r="E43" s="81" t="s">
        <v>380</v>
      </c>
      <c r="F43" s="81"/>
      <c r="G43" s="38">
        <f>G44</f>
        <v>2800</v>
      </c>
    </row>
    <row r="44" spans="1:7" ht="15.75" customHeight="1">
      <c r="A44" s="34" t="s">
        <v>111</v>
      </c>
      <c r="B44" s="29" t="s">
        <v>26</v>
      </c>
      <c r="C44" s="82" t="s">
        <v>110</v>
      </c>
      <c r="D44" s="82" t="s">
        <v>88</v>
      </c>
      <c r="E44" s="81" t="s">
        <v>382</v>
      </c>
      <c r="F44" s="81"/>
      <c r="G44" s="38">
        <f>G45+G46</f>
        <v>2800</v>
      </c>
    </row>
    <row r="45" spans="1:7" ht="31.5">
      <c r="A45" s="2" t="s">
        <v>112</v>
      </c>
      <c r="B45" s="29" t="s">
        <v>26</v>
      </c>
      <c r="C45" s="82" t="s">
        <v>110</v>
      </c>
      <c r="D45" s="82" t="s">
        <v>88</v>
      </c>
      <c r="E45" s="81" t="s">
        <v>382</v>
      </c>
      <c r="F45" s="81">
        <v>243</v>
      </c>
      <c r="G45" s="38">
        <v>600</v>
      </c>
    </row>
    <row r="46" spans="1:7" ht="31.5">
      <c r="A46" s="34" t="s">
        <v>98</v>
      </c>
      <c r="B46" s="29" t="s">
        <v>26</v>
      </c>
      <c r="C46" s="82" t="s">
        <v>110</v>
      </c>
      <c r="D46" s="82" t="s">
        <v>88</v>
      </c>
      <c r="E46" s="81" t="s">
        <v>382</v>
      </c>
      <c r="F46" s="81">
        <v>244</v>
      </c>
      <c r="G46" s="38">
        <v>2200</v>
      </c>
    </row>
    <row r="47" spans="1:7" ht="15.75" hidden="1">
      <c r="A47" s="34" t="s">
        <v>2</v>
      </c>
      <c r="B47" s="29" t="s">
        <v>26</v>
      </c>
      <c r="C47" s="82" t="s">
        <v>107</v>
      </c>
      <c r="D47" s="82" t="s">
        <v>108</v>
      </c>
      <c r="E47" s="96"/>
      <c r="F47" s="96"/>
      <c r="G47" s="38">
        <f>G48</f>
        <v>0</v>
      </c>
    </row>
    <row r="48" spans="1:7" ht="31.5" hidden="1">
      <c r="A48" s="34" t="s">
        <v>113</v>
      </c>
      <c r="B48" s="29" t="s">
        <v>26</v>
      </c>
      <c r="C48" s="82" t="s">
        <v>107</v>
      </c>
      <c r="D48" s="82" t="s">
        <v>108</v>
      </c>
      <c r="E48" s="81" t="s">
        <v>328</v>
      </c>
      <c r="F48" s="81"/>
      <c r="G48" s="38">
        <f>G49</f>
        <v>0</v>
      </c>
    </row>
    <row r="49" spans="1:7" ht="31.5" hidden="1">
      <c r="A49" s="34" t="s">
        <v>98</v>
      </c>
      <c r="B49" s="29" t="s">
        <v>26</v>
      </c>
      <c r="C49" s="82" t="s">
        <v>107</v>
      </c>
      <c r="D49" s="82" t="s">
        <v>108</v>
      </c>
      <c r="E49" s="81" t="s">
        <v>328</v>
      </c>
      <c r="F49" s="81">
        <v>244</v>
      </c>
      <c r="G49" s="38">
        <v>0</v>
      </c>
    </row>
    <row r="50" spans="1:7" ht="15.75">
      <c r="A50" s="34" t="s">
        <v>4</v>
      </c>
      <c r="B50" s="29" t="s">
        <v>26</v>
      </c>
      <c r="C50" s="82" t="s">
        <v>110</v>
      </c>
      <c r="D50" s="82" t="s">
        <v>115</v>
      </c>
      <c r="E50" s="96"/>
      <c r="F50" s="96"/>
      <c r="G50" s="38">
        <f>G52</f>
        <v>1808</v>
      </c>
    </row>
    <row r="51" spans="1:7" ht="31.5">
      <c r="A51" s="2" t="s">
        <v>383</v>
      </c>
      <c r="B51" s="29" t="s">
        <v>26</v>
      </c>
      <c r="C51" s="82" t="s">
        <v>110</v>
      </c>
      <c r="D51" s="82" t="s">
        <v>115</v>
      </c>
      <c r="E51" s="81" t="s">
        <v>384</v>
      </c>
      <c r="F51" s="96"/>
      <c r="G51" s="38">
        <f>G52</f>
        <v>1808</v>
      </c>
    </row>
    <row r="52" spans="1:7" ht="31.5">
      <c r="A52" s="34" t="s">
        <v>113</v>
      </c>
      <c r="B52" s="29" t="s">
        <v>26</v>
      </c>
      <c r="C52" s="82" t="s">
        <v>110</v>
      </c>
      <c r="D52" s="82" t="s">
        <v>115</v>
      </c>
      <c r="E52" s="81" t="s">
        <v>385</v>
      </c>
      <c r="F52" s="96"/>
      <c r="G52" s="38">
        <f>G53+G54</f>
        <v>1808</v>
      </c>
    </row>
    <row r="53" spans="1:7" ht="31.5" hidden="1">
      <c r="A53" s="2" t="s">
        <v>112</v>
      </c>
      <c r="B53" s="29" t="s">
        <v>26</v>
      </c>
      <c r="C53" s="82" t="s">
        <v>110</v>
      </c>
      <c r="D53" s="82" t="s">
        <v>115</v>
      </c>
      <c r="E53" s="81" t="s">
        <v>385</v>
      </c>
      <c r="F53" s="97">
        <v>243</v>
      </c>
      <c r="G53" s="38">
        <v>0</v>
      </c>
    </row>
    <row r="54" spans="1:7" ht="31.5">
      <c r="A54" s="9" t="s">
        <v>374</v>
      </c>
      <c r="B54" s="29" t="s">
        <v>26</v>
      </c>
      <c r="C54" s="82" t="s">
        <v>110</v>
      </c>
      <c r="D54" s="82" t="s">
        <v>115</v>
      </c>
      <c r="E54" s="81" t="s">
        <v>385</v>
      </c>
      <c r="F54" s="97">
        <v>414</v>
      </c>
      <c r="G54" s="38">
        <v>1808</v>
      </c>
    </row>
    <row r="55" spans="1:7" ht="15.75">
      <c r="A55" s="34" t="s">
        <v>4</v>
      </c>
      <c r="B55" s="29" t="s">
        <v>26</v>
      </c>
      <c r="C55" s="82" t="s">
        <v>110</v>
      </c>
      <c r="D55" s="82" t="s">
        <v>115</v>
      </c>
      <c r="E55" s="96"/>
      <c r="F55" s="96"/>
      <c r="G55" s="38">
        <f>G57</f>
        <v>1650</v>
      </c>
    </row>
    <row r="56" spans="1:7" ht="31.5">
      <c r="A56" s="2" t="s">
        <v>383</v>
      </c>
      <c r="B56" s="29" t="s">
        <v>26</v>
      </c>
      <c r="C56" s="82" t="s">
        <v>110</v>
      </c>
      <c r="D56" s="82" t="s">
        <v>115</v>
      </c>
      <c r="E56" s="81" t="s">
        <v>384</v>
      </c>
      <c r="F56" s="96"/>
      <c r="G56" s="38">
        <f>G57</f>
        <v>1650</v>
      </c>
    </row>
    <row r="57" spans="1:7" ht="31.5">
      <c r="A57" s="34" t="s">
        <v>117</v>
      </c>
      <c r="B57" s="29" t="s">
        <v>26</v>
      </c>
      <c r="C57" s="82" t="s">
        <v>110</v>
      </c>
      <c r="D57" s="82" t="s">
        <v>115</v>
      </c>
      <c r="E57" s="81" t="s">
        <v>386</v>
      </c>
      <c r="F57" s="81"/>
      <c r="G57" s="38">
        <f>G58</f>
        <v>1650</v>
      </c>
    </row>
    <row r="58" spans="1:7" ht="31.5">
      <c r="A58" s="2" t="s">
        <v>112</v>
      </c>
      <c r="B58" s="29" t="s">
        <v>26</v>
      </c>
      <c r="C58" s="82" t="s">
        <v>110</v>
      </c>
      <c r="D58" s="82" t="s">
        <v>115</v>
      </c>
      <c r="E58" s="81" t="s">
        <v>386</v>
      </c>
      <c r="F58" s="81">
        <v>243</v>
      </c>
      <c r="G58" s="38">
        <v>1650</v>
      </c>
    </row>
    <row r="59" spans="1:7" ht="15.75" hidden="1">
      <c r="A59" s="2" t="s">
        <v>3</v>
      </c>
      <c r="B59" s="29" t="s">
        <v>26</v>
      </c>
      <c r="C59" s="82" t="s">
        <v>110</v>
      </c>
      <c r="D59" s="82" t="s">
        <v>87</v>
      </c>
      <c r="E59" s="96"/>
      <c r="F59" s="96"/>
      <c r="G59" s="38">
        <f>G60</f>
        <v>0</v>
      </c>
    </row>
    <row r="60" spans="1:7" ht="17.25" customHeight="1" hidden="1">
      <c r="A60" s="34" t="s">
        <v>118</v>
      </c>
      <c r="B60" s="29" t="s">
        <v>26</v>
      </c>
      <c r="C60" s="82" t="s">
        <v>110</v>
      </c>
      <c r="D60" s="82" t="s">
        <v>87</v>
      </c>
      <c r="E60" s="81" t="s">
        <v>330</v>
      </c>
      <c r="F60" s="81"/>
      <c r="G60" s="38">
        <f>G61</f>
        <v>0</v>
      </c>
    </row>
    <row r="61" spans="1:7" ht="31.5" hidden="1">
      <c r="A61" s="2" t="s">
        <v>119</v>
      </c>
      <c r="B61" s="29" t="s">
        <v>26</v>
      </c>
      <c r="C61" s="82" t="s">
        <v>110</v>
      </c>
      <c r="D61" s="82" t="s">
        <v>87</v>
      </c>
      <c r="E61" s="81" t="s">
        <v>330</v>
      </c>
      <c r="F61" s="81">
        <v>810</v>
      </c>
      <c r="G61" s="38">
        <v>0</v>
      </c>
    </row>
    <row r="62" spans="1:7" ht="15.75" hidden="1">
      <c r="A62" s="2" t="s">
        <v>5</v>
      </c>
      <c r="B62" s="29" t="s">
        <v>26</v>
      </c>
      <c r="C62" s="82" t="s">
        <v>110</v>
      </c>
      <c r="D62" s="82" t="s">
        <v>88</v>
      </c>
      <c r="E62" s="96"/>
      <c r="F62" s="96"/>
      <c r="G62" s="38">
        <f>G63</f>
        <v>0</v>
      </c>
    </row>
    <row r="63" spans="1:7" ht="18" customHeight="1" hidden="1">
      <c r="A63" s="34" t="s">
        <v>118</v>
      </c>
      <c r="B63" s="29" t="s">
        <v>26</v>
      </c>
      <c r="C63" s="82" t="s">
        <v>110</v>
      </c>
      <c r="D63" s="82" t="s">
        <v>88</v>
      </c>
      <c r="E63" s="81" t="s">
        <v>330</v>
      </c>
      <c r="F63" s="96"/>
      <c r="G63" s="38">
        <f>G64</f>
        <v>0</v>
      </c>
    </row>
    <row r="64" spans="1:7" ht="31.5" hidden="1">
      <c r="A64" s="34" t="s">
        <v>98</v>
      </c>
      <c r="B64" s="29" t="s">
        <v>26</v>
      </c>
      <c r="C64" s="82" t="s">
        <v>110</v>
      </c>
      <c r="D64" s="82" t="s">
        <v>88</v>
      </c>
      <c r="E64" s="81" t="s">
        <v>330</v>
      </c>
      <c r="F64" s="81">
        <v>244</v>
      </c>
      <c r="G64" s="38">
        <v>0</v>
      </c>
    </row>
    <row r="65" spans="1:7" ht="15.75">
      <c r="A65" s="2" t="s">
        <v>3</v>
      </c>
      <c r="B65" s="29" t="s">
        <v>26</v>
      </c>
      <c r="C65" s="82" t="s">
        <v>110</v>
      </c>
      <c r="D65" s="82" t="s">
        <v>87</v>
      </c>
      <c r="E65" s="98"/>
      <c r="F65" s="98"/>
      <c r="G65" s="38">
        <f>G67</f>
        <v>2258</v>
      </c>
    </row>
    <row r="66" spans="1:7" ht="18.75" customHeight="1">
      <c r="A66" s="2" t="s">
        <v>391</v>
      </c>
      <c r="B66" s="29" t="s">
        <v>26</v>
      </c>
      <c r="C66" s="82" t="s">
        <v>110</v>
      </c>
      <c r="D66" s="82" t="s">
        <v>87</v>
      </c>
      <c r="E66" s="81" t="s">
        <v>390</v>
      </c>
      <c r="F66" s="98"/>
      <c r="G66" s="38">
        <f>G67</f>
        <v>2258</v>
      </c>
    </row>
    <row r="67" spans="1:7" ht="31.5">
      <c r="A67" s="2" t="s">
        <v>120</v>
      </c>
      <c r="B67" s="29" t="s">
        <v>26</v>
      </c>
      <c r="C67" s="82" t="s">
        <v>110</v>
      </c>
      <c r="D67" s="82" t="s">
        <v>87</v>
      </c>
      <c r="E67" s="81" t="s">
        <v>392</v>
      </c>
      <c r="F67" s="81"/>
      <c r="G67" s="38">
        <f>G68+G69</f>
        <v>2258</v>
      </c>
    </row>
    <row r="68" spans="1:7" ht="31.5">
      <c r="A68" s="34" t="s">
        <v>98</v>
      </c>
      <c r="B68" s="29" t="s">
        <v>26</v>
      </c>
      <c r="C68" s="82" t="s">
        <v>110</v>
      </c>
      <c r="D68" s="82" t="s">
        <v>87</v>
      </c>
      <c r="E68" s="81" t="s">
        <v>392</v>
      </c>
      <c r="F68" s="81">
        <v>244</v>
      </c>
      <c r="G68" s="38">
        <v>200</v>
      </c>
    </row>
    <row r="69" spans="1:7" ht="15.75">
      <c r="A69" s="28" t="s">
        <v>375</v>
      </c>
      <c r="B69" s="29" t="s">
        <v>26</v>
      </c>
      <c r="C69" s="82" t="s">
        <v>110</v>
      </c>
      <c r="D69" s="82" t="s">
        <v>87</v>
      </c>
      <c r="E69" s="81" t="s">
        <v>392</v>
      </c>
      <c r="F69" s="81">
        <v>853</v>
      </c>
      <c r="G69" s="38">
        <v>2058</v>
      </c>
    </row>
    <row r="70" spans="1:7" ht="47.25">
      <c r="A70" s="40" t="s">
        <v>352</v>
      </c>
      <c r="B70" s="29" t="s">
        <v>26</v>
      </c>
      <c r="C70" s="82"/>
      <c r="D70" s="82"/>
      <c r="E70" s="81" t="s">
        <v>124</v>
      </c>
      <c r="F70" s="81"/>
      <c r="G70" s="38">
        <f>G71+G90+G99+G113+G125+G133</f>
        <v>3777.9</v>
      </c>
    </row>
    <row r="71" spans="1:7" ht="63">
      <c r="A71" s="35" t="s">
        <v>125</v>
      </c>
      <c r="B71" s="29" t="s">
        <v>26</v>
      </c>
      <c r="C71" s="82"/>
      <c r="D71" s="82"/>
      <c r="E71" s="95" t="s">
        <v>126</v>
      </c>
      <c r="F71" s="95"/>
      <c r="G71" s="140">
        <f>G72+G82+G85</f>
        <v>1777.4</v>
      </c>
    </row>
    <row r="72" spans="1:7" ht="15.75">
      <c r="A72" s="28" t="s">
        <v>1</v>
      </c>
      <c r="B72" s="29" t="s">
        <v>26</v>
      </c>
      <c r="C72" s="82" t="s">
        <v>87</v>
      </c>
      <c r="D72" s="82" t="s">
        <v>127</v>
      </c>
      <c r="E72" s="95"/>
      <c r="F72" s="95"/>
      <c r="G72" s="38">
        <f>G73+G76+G78+G80</f>
        <v>1697.4</v>
      </c>
    </row>
    <row r="73" spans="1:7" ht="31.5">
      <c r="A73" s="34" t="s">
        <v>128</v>
      </c>
      <c r="B73" s="29" t="s">
        <v>26</v>
      </c>
      <c r="C73" s="82" t="s">
        <v>87</v>
      </c>
      <c r="D73" s="82" t="s">
        <v>127</v>
      </c>
      <c r="E73" s="81" t="s">
        <v>129</v>
      </c>
      <c r="F73" s="81"/>
      <c r="G73" s="38">
        <f>G74+G75</f>
        <v>1577.4</v>
      </c>
    </row>
    <row r="74" spans="1:7" ht="31.5">
      <c r="A74" s="28" t="s">
        <v>98</v>
      </c>
      <c r="B74" s="29" t="s">
        <v>26</v>
      </c>
      <c r="C74" s="82" t="s">
        <v>87</v>
      </c>
      <c r="D74" s="82" t="s">
        <v>127</v>
      </c>
      <c r="E74" s="81" t="s">
        <v>129</v>
      </c>
      <c r="F74" s="81">
        <v>244</v>
      </c>
      <c r="G74" s="38">
        <v>1557.4</v>
      </c>
    </row>
    <row r="75" spans="1:7" ht="15.75">
      <c r="A75" s="2" t="s">
        <v>130</v>
      </c>
      <c r="B75" s="29" t="s">
        <v>26</v>
      </c>
      <c r="C75" s="82" t="s">
        <v>87</v>
      </c>
      <c r="D75" s="82" t="s">
        <v>127</v>
      </c>
      <c r="E75" s="81" t="s">
        <v>129</v>
      </c>
      <c r="F75" s="81">
        <v>350</v>
      </c>
      <c r="G75" s="38">
        <v>20</v>
      </c>
    </row>
    <row r="76" spans="1:7" ht="21" customHeight="1">
      <c r="A76" s="34" t="s">
        <v>131</v>
      </c>
      <c r="B76" s="29" t="s">
        <v>26</v>
      </c>
      <c r="C76" s="82" t="s">
        <v>87</v>
      </c>
      <c r="D76" s="82" t="s">
        <v>127</v>
      </c>
      <c r="E76" s="81" t="s">
        <v>132</v>
      </c>
      <c r="F76" s="81"/>
      <c r="G76" s="38">
        <f>G77</f>
        <v>120</v>
      </c>
    </row>
    <row r="77" spans="1:7" ht="31.5">
      <c r="A77" s="28" t="s">
        <v>98</v>
      </c>
      <c r="B77" s="29" t="s">
        <v>26</v>
      </c>
      <c r="C77" s="82" t="s">
        <v>87</v>
      </c>
      <c r="D77" s="82" t="s">
        <v>127</v>
      </c>
      <c r="E77" s="81" t="s">
        <v>132</v>
      </c>
      <c r="F77" s="81">
        <v>244</v>
      </c>
      <c r="G77" s="38">
        <v>120</v>
      </c>
    </row>
    <row r="78" spans="1:7" ht="15.75" hidden="1">
      <c r="A78" s="34" t="s">
        <v>133</v>
      </c>
      <c r="B78" s="29" t="s">
        <v>26</v>
      </c>
      <c r="C78" s="82" t="s">
        <v>87</v>
      </c>
      <c r="D78" s="82" t="s">
        <v>127</v>
      </c>
      <c r="E78" s="81" t="s">
        <v>134</v>
      </c>
      <c r="F78" s="81"/>
      <c r="G78" s="38">
        <f>G79</f>
        <v>0</v>
      </c>
    </row>
    <row r="79" spans="1:7" ht="31.5" hidden="1">
      <c r="A79" s="28" t="s">
        <v>98</v>
      </c>
      <c r="B79" s="29" t="s">
        <v>26</v>
      </c>
      <c r="C79" s="82" t="s">
        <v>87</v>
      </c>
      <c r="D79" s="82" t="s">
        <v>127</v>
      </c>
      <c r="E79" s="81" t="s">
        <v>134</v>
      </c>
      <c r="F79" s="81">
        <v>244</v>
      </c>
      <c r="G79" s="38">
        <v>0</v>
      </c>
    </row>
    <row r="80" spans="1:7" ht="15.75" hidden="1">
      <c r="A80" s="34" t="s">
        <v>135</v>
      </c>
      <c r="B80" s="29" t="s">
        <v>26</v>
      </c>
      <c r="C80" s="82" t="s">
        <v>87</v>
      </c>
      <c r="D80" s="82" t="s">
        <v>127</v>
      </c>
      <c r="E80" s="81" t="s">
        <v>136</v>
      </c>
      <c r="F80" s="81"/>
      <c r="G80" s="38">
        <f>G81</f>
        <v>0</v>
      </c>
    </row>
    <row r="81" spans="1:7" ht="15.75" hidden="1">
      <c r="A81" s="2" t="s">
        <v>130</v>
      </c>
      <c r="B81" s="29" t="s">
        <v>26</v>
      </c>
      <c r="C81" s="82" t="s">
        <v>87</v>
      </c>
      <c r="D81" s="82" t="s">
        <v>127</v>
      </c>
      <c r="E81" s="81" t="s">
        <v>136</v>
      </c>
      <c r="F81" s="81">
        <v>350</v>
      </c>
      <c r="G81" s="38">
        <v>0</v>
      </c>
    </row>
    <row r="82" spans="1:7" ht="15.75">
      <c r="A82" s="28" t="s">
        <v>5</v>
      </c>
      <c r="B82" s="29"/>
      <c r="C82" s="82" t="s">
        <v>110</v>
      </c>
      <c r="D82" s="82" t="s">
        <v>88</v>
      </c>
      <c r="E82" s="81"/>
      <c r="F82" s="81"/>
      <c r="G82" s="38">
        <f>G83</f>
        <v>80</v>
      </c>
    </row>
    <row r="83" spans="1:7" ht="15.75">
      <c r="A83" s="34" t="s">
        <v>135</v>
      </c>
      <c r="B83" s="29" t="s">
        <v>26</v>
      </c>
      <c r="C83" s="82" t="s">
        <v>110</v>
      </c>
      <c r="D83" s="82" t="s">
        <v>88</v>
      </c>
      <c r="E83" s="81" t="s">
        <v>136</v>
      </c>
      <c r="F83" s="81"/>
      <c r="G83" s="38">
        <f>G84</f>
        <v>80</v>
      </c>
    </row>
    <row r="84" spans="1:7" ht="31.5">
      <c r="A84" s="28" t="s">
        <v>98</v>
      </c>
      <c r="B84" s="29" t="s">
        <v>26</v>
      </c>
      <c r="C84" s="82" t="s">
        <v>110</v>
      </c>
      <c r="D84" s="82" t="s">
        <v>88</v>
      </c>
      <c r="E84" s="81" t="s">
        <v>136</v>
      </c>
      <c r="F84" s="81">
        <v>244</v>
      </c>
      <c r="G84" s="38">
        <v>80</v>
      </c>
    </row>
    <row r="85" spans="1:7" ht="15.75" hidden="1">
      <c r="A85" s="28" t="s">
        <v>1</v>
      </c>
      <c r="B85" s="29"/>
      <c r="C85" s="82" t="s">
        <v>87</v>
      </c>
      <c r="D85" s="82" t="s">
        <v>127</v>
      </c>
      <c r="E85" s="81"/>
      <c r="F85" s="81"/>
      <c r="G85" s="38">
        <f>G86+G88</f>
        <v>0</v>
      </c>
    </row>
    <row r="86" spans="1:7" ht="15.75" hidden="1">
      <c r="A86" s="34" t="s">
        <v>137</v>
      </c>
      <c r="B86" s="29" t="s">
        <v>26</v>
      </c>
      <c r="C86" s="82" t="s">
        <v>87</v>
      </c>
      <c r="D86" s="82" t="s">
        <v>127</v>
      </c>
      <c r="E86" s="81" t="s">
        <v>138</v>
      </c>
      <c r="F86" s="81"/>
      <c r="G86" s="38">
        <f>G87</f>
        <v>0</v>
      </c>
    </row>
    <row r="87" spans="1:7" ht="31.5" hidden="1">
      <c r="A87" s="28" t="s">
        <v>98</v>
      </c>
      <c r="B87" s="29" t="s">
        <v>26</v>
      </c>
      <c r="C87" s="82" t="s">
        <v>87</v>
      </c>
      <c r="D87" s="82" t="s">
        <v>127</v>
      </c>
      <c r="E87" s="81" t="s">
        <v>138</v>
      </c>
      <c r="F87" s="81">
        <v>244</v>
      </c>
      <c r="G87" s="38">
        <v>0</v>
      </c>
    </row>
    <row r="88" spans="1:7" ht="31.5" hidden="1">
      <c r="A88" s="34" t="s">
        <v>139</v>
      </c>
      <c r="B88" s="29" t="s">
        <v>26</v>
      </c>
      <c r="C88" s="82" t="s">
        <v>87</v>
      </c>
      <c r="D88" s="82" t="s">
        <v>127</v>
      </c>
      <c r="E88" s="81" t="s">
        <v>140</v>
      </c>
      <c r="F88" s="81"/>
      <c r="G88" s="38">
        <f>G89</f>
        <v>0</v>
      </c>
    </row>
    <row r="89" spans="1:7" ht="31.5" hidden="1">
      <c r="A89" s="28" t="s">
        <v>98</v>
      </c>
      <c r="B89" s="29" t="s">
        <v>26</v>
      </c>
      <c r="C89" s="82" t="s">
        <v>87</v>
      </c>
      <c r="D89" s="82" t="s">
        <v>127</v>
      </c>
      <c r="E89" s="81" t="s">
        <v>140</v>
      </c>
      <c r="F89" s="81">
        <v>244</v>
      </c>
      <c r="G89" s="38">
        <v>0</v>
      </c>
    </row>
    <row r="90" spans="1:7" ht="47.25">
      <c r="A90" s="35" t="s">
        <v>353</v>
      </c>
      <c r="B90" s="41" t="s">
        <v>26</v>
      </c>
      <c r="C90" s="99"/>
      <c r="D90" s="99"/>
      <c r="E90" s="95" t="s">
        <v>141</v>
      </c>
      <c r="F90" s="81"/>
      <c r="G90" s="140">
        <f>G91</f>
        <v>485</v>
      </c>
    </row>
    <row r="91" spans="1:7" ht="15.75">
      <c r="A91" s="8" t="s">
        <v>28</v>
      </c>
      <c r="B91" s="29" t="s">
        <v>26</v>
      </c>
      <c r="C91" s="82" t="s">
        <v>142</v>
      </c>
      <c r="D91" s="82" t="s">
        <v>110</v>
      </c>
      <c r="E91" s="79"/>
      <c r="F91" s="81"/>
      <c r="G91" s="38">
        <f>G92+G95+G97</f>
        <v>485</v>
      </c>
    </row>
    <row r="92" spans="1:7" ht="15.75">
      <c r="A92" s="34" t="s">
        <v>143</v>
      </c>
      <c r="B92" s="29" t="s">
        <v>26</v>
      </c>
      <c r="C92" s="82" t="s">
        <v>142</v>
      </c>
      <c r="D92" s="82" t="s">
        <v>110</v>
      </c>
      <c r="E92" s="81" t="s">
        <v>144</v>
      </c>
      <c r="F92" s="81"/>
      <c r="G92" s="38">
        <f>G93+G94</f>
        <v>420</v>
      </c>
    </row>
    <row r="93" spans="1:7" ht="31.5">
      <c r="A93" s="28" t="s">
        <v>98</v>
      </c>
      <c r="B93" s="29" t="s">
        <v>26</v>
      </c>
      <c r="C93" s="82" t="s">
        <v>142</v>
      </c>
      <c r="D93" s="82" t="s">
        <v>110</v>
      </c>
      <c r="E93" s="81" t="s">
        <v>144</v>
      </c>
      <c r="F93" s="81">
        <v>244</v>
      </c>
      <c r="G93" s="38">
        <v>420</v>
      </c>
    </row>
    <row r="94" spans="1:7" ht="15.75" hidden="1">
      <c r="A94" s="2" t="s">
        <v>145</v>
      </c>
      <c r="B94" s="29" t="s">
        <v>26</v>
      </c>
      <c r="C94" s="82" t="s">
        <v>142</v>
      </c>
      <c r="D94" s="82" t="s">
        <v>110</v>
      </c>
      <c r="E94" s="81" t="s">
        <v>144</v>
      </c>
      <c r="F94" s="81">
        <v>852</v>
      </c>
      <c r="G94" s="38">
        <v>0</v>
      </c>
    </row>
    <row r="95" spans="1:7" ht="15.75">
      <c r="A95" s="34" t="s">
        <v>146</v>
      </c>
      <c r="B95" s="29" t="s">
        <v>26</v>
      </c>
      <c r="C95" s="82" t="s">
        <v>142</v>
      </c>
      <c r="D95" s="82" t="s">
        <v>110</v>
      </c>
      <c r="E95" s="81" t="s">
        <v>147</v>
      </c>
      <c r="F95" s="81"/>
      <c r="G95" s="38">
        <f>G96</f>
        <v>20</v>
      </c>
    </row>
    <row r="96" spans="1:7" ht="31.5">
      <c r="A96" s="28" t="s">
        <v>98</v>
      </c>
      <c r="B96" s="29" t="s">
        <v>26</v>
      </c>
      <c r="C96" s="82" t="s">
        <v>142</v>
      </c>
      <c r="D96" s="82" t="s">
        <v>110</v>
      </c>
      <c r="E96" s="81" t="s">
        <v>147</v>
      </c>
      <c r="F96" s="81">
        <v>244</v>
      </c>
      <c r="G96" s="38">
        <v>20</v>
      </c>
    </row>
    <row r="97" spans="1:7" ht="31.5">
      <c r="A97" s="34" t="s">
        <v>529</v>
      </c>
      <c r="B97" s="29" t="s">
        <v>26</v>
      </c>
      <c r="C97" s="82" t="s">
        <v>142</v>
      </c>
      <c r="D97" s="82" t="s">
        <v>110</v>
      </c>
      <c r="E97" s="81" t="s">
        <v>148</v>
      </c>
      <c r="F97" s="81"/>
      <c r="G97" s="38">
        <f>G98</f>
        <v>45</v>
      </c>
    </row>
    <row r="98" spans="1:7" ht="31.5">
      <c r="A98" s="28" t="s">
        <v>98</v>
      </c>
      <c r="B98" s="29" t="s">
        <v>26</v>
      </c>
      <c r="C98" s="82" t="s">
        <v>142</v>
      </c>
      <c r="D98" s="82" t="s">
        <v>110</v>
      </c>
      <c r="E98" s="81" t="s">
        <v>148</v>
      </c>
      <c r="F98" s="81">
        <v>244</v>
      </c>
      <c r="G98" s="38">
        <v>45</v>
      </c>
    </row>
    <row r="99" spans="1:7" ht="47.25">
      <c r="A99" s="35" t="s">
        <v>149</v>
      </c>
      <c r="B99" s="29" t="s">
        <v>26</v>
      </c>
      <c r="C99" s="100"/>
      <c r="D99" s="100"/>
      <c r="E99" s="95" t="s">
        <v>150</v>
      </c>
      <c r="F99" s="95"/>
      <c r="G99" s="140">
        <f>G100</f>
        <v>989</v>
      </c>
    </row>
    <row r="100" spans="1:7" ht="15.75">
      <c r="A100" s="34" t="s">
        <v>25</v>
      </c>
      <c r="B100" s="29" t="s">
        <v>26</v>
      </c>
      <c r="C100" s="82" t="s">
        <v>151</v>
      </c>
      <c r="D100" s="82" t="s">
        <v>151</v>
      </c>
      <c r="E100" s="79"/>
      <c r="F100" s="79"/>
      <c r="G100" s="38">
        <f>G101+G103+G106+G109+G111</f>
        <v>989</v>
      </c>
    </row>
    <row r="101" spans="1:7" ht="31.5">
      <c r="A101" s="34" t="s">
        <v>152</v>
      </c>
      <c r="B101" s="29" t="s">
        <v>26</v>
      </c>
      <c r="C101" s="82" t="s">
        <v>151</v>
      </c>
      <c r="D101" s="82" t="s">
        <v>151</v>
      </c>
      <c r="E101" s="81" t="s">
        <v>153</v>
      </c>
      <c r="F101" s="81"/>
      <c r="G101" s="38">
        <f>G102</f>
        <v>40</v>
      </c>
    </row>
    <row r="102" spans="1:7" ht="31.5">
      <c r="A102" s="28" t="s">
        <v>98</v>
      </c>
      <c r="B102" s="29" t="s">
        <v>26</v>
      </c>
      <c r="C102" s="82" t="s">
        <v>151</v>
      </c>
      <c r="D102" s="82" t="s">
        <v>151</v>
      </c>
      <c r="E102" s="81" t="s">
        <v>153</v>
      </c>
      <c r="F102" s="81">
        <v>244</v>
      </c>
      <c r="G102" s="38">
        <v>40</v>
      </c>
    </row>
    <row r="103" spans="1:7" ht="47.25">
      <c r="A103" s="34" t="s">
        <v>154</v>
      </c>
      <c r="B103" s="29" t="s">
        <v>26</v>
      </c>
      <c r="C103" s="82" t="s">
        <v>151</v>
      </c>
      <c r="D103" s="82" t="s">
        <v>151</v>
      </c>
      <c r="E103" s="81" t="s">
        <v>155</v>
      </c>
      <c r="F103" s="81"/>
      <c r="G103" s="38">
        <f>G104+G105</f>
        <v>220</v>
      </c>
    </row>
    <row r="104" spans="1:7" ht="15.75" hidden="1">
      <c r="A104" s="2" t="s">
        <v>156</v>
      </c>
      <c r="B104" s="29" t="s">
        <v>26</v>
      </c>
      <c r="C104" s="82" t="s">
        <v>151</v>
      </c>
      <c r="D104" s="82" t="s">
        <v>151</v>
      </c>
      <c r="E104" s="81" t="s">
        <v>155</v>
      </c>
      <c r="F104" s="81">
        <v>111</v>
      </c>
      <c r="G104" s="38">
        <v>0</v>
      </c>
    </row>
    <row r="105" spans="1:7" ht="31.5">
      <c r="A105" s="28" t="s">
        <v>98</v>
      </c>
      <c r="B105" s="29" t="s">
        <v>26</v>
      </c>
      <c r="C105" s="82" t="s">
        <v>151</v>
      </c>
      <c r="D105" s="82" t="s">
        <v>151</v>
      </c>
      <c r="E105" s="81" t="s">
        <v>155</v>
      </c>
      <c r="F105" s="81">
        <v>244</v>
      </c>
      <c r="G105" s="38">
        <v>220</v>
      </c>
    </row>
    <row r="106" spans="1:7" ht="31.5">
      <c r="A106" s="34" t="s">
        <v>157</v>
      </c>
      <c r="B106" s="29" t="s">
        <v>26</v>
      </c>
      <c r="C106" s="82" t="s">
        <v>151</v>
      </c>
      <c r="D106" s="82" t="s">
        <v>151</v>
      </c>
      <c r="E106" s="81" t="s">
        <v>158</v>
      </c>
      <c r="F106" s="81"/>
      <c r="G106" s="38">
        <f>G107+G108</f>
        <v>297</v>
      </c>
    </row>
    <row r="107" spans="1:7" ht="15.75">
      <c r="A107" s="2" t="s">
        <v>130</v>
      </c>
      <c r="B107" s="29" t="s">
        <v>26</v>
      </c>
      <c r="C107" s="82" t="s">
        <v>151</v>
      </c>
      <c r="D107" s="82" t="s">
        <v>151</v>
      </c>
      <c r="E107" s="81" t="s">
        <v>158</v>
      </c>
      <c r="F107" s="81">
        <v>350</v>
      </c>
      <c r="G107" s="38">
        <v>42</v>
      </c>
    </row>
    <row r="108" spans="1:7" ht="31.5">
      <c r="A108" s="28" t="s">
        <v>98</v>
      </c>
      <c r="B108" s="29" t="s">
        <v>26</v>
      </c>
      <c r="C108" s="82" t="s">
        <v>151</v>
      </c>
      <c r="D108" s="82" t="s">
        <v>151</v>
      </c>
      <c r="E108" s="81" t="s">
        <v>158</v>
      </c>
      <c r="F108" s="81">
        <v>244</v>
      </c>
      <c r="G108" s="38">
        <v>255</v>
      </c>
    </row>
    <row r="109" spans="1:7" ht="15.75" hidden="1">
      <c r="A109" s="34" t="s">
        <v>159</v>
      </c>
      <c r="B109" s="29" t="s">
        <v>26</v>
      </c>
      <c r="C109" s="82" t="s">
        <v>151</v>
      </c>
      <c r="D109" s="82" t="s">
        <v>151</v>
      </c>
      <c r="E109" s="81" t="s">
        <v>160</v>
      </c>
      <c r="F109" s="81"/>
      <c r="G109" s="38">
        <f>G110</f>
        <v>0</v>
      </c>
    </row>
    <row r="110" spans="1:7" ht="31.5" hidden="1">
      <c r="A110" s="28" t="s">
        <v>98</v>
      </c>
      <c r="B110" s="29" t="s">
        <v>26</v>
      </c>
      <c r="C110" s="82" t="s">
        <v>151</v>
      </c>
      <c r="D110" s="82" t="s">
        <v>151</v>
      </c>
      <c r="E110" s="81" t="s">
        <v>160</v>
      </c>
      <c r="F110" s="81">
        <v>244</v>
      </c>
      <c r="G110" s="38">
        <v>0</v>
      </c>
    </row>
    <row r="111" spans="1:7" ht="31.5">
      <c r="A111" s="34" t="s">
        <v>161</v>
      </c>
      <c r="B111" s="29" t="s">
        <v>26</v>
      </c>
      <c r="C111" s="82" t="s">
        <v>151</v>
      </c>
      <c r="D111" s="82" t="s">
        <v>151</v>
      </c>
      <c r="E111" s="81" t="s">
        <v>162</v>
      </c>
      <c r="F111" s="81"/>
      <c r="G111" s="38">
        <f>G112</f>
        <v>432</v>
      </c>
    </row>
    <row r="112" spans="1:7" ht="31.5">
      <c r="A112" s="28" t="s">
        <v>98</v>
      </c>
      <c r="B112" s="29" t="s">
        <v>26</v>
      </c>
      <c r="C112" s="82" t="s">
        <v>151</v>
      </c>
      <c r="D112" s="82" t="s">
        <v>151</v>
      </c>
      <c r="E112" s="81" t="s">
        <v>162</v>
      </c>
      <c r="F112" s="81">
        <v>244</v>
      </c>
      <c r="G112" s="38">
        <v>432</v>
      </c>
    </row>
    <row r="113" spans="1:7" ht="57" customHeight="1">
      <c r="A113" s="35" t="s">
        <v>530</v>
      </c>
      <c r="B113" s="29" t="s">
        <v>26</v>
      </c>
      <c r="C113" s="100"/>
      <c r="D113" s="100"/>
      <c r="E113" s="95" t="s">
        <v>163</v>
      </c>
      <c r="F113" s="95"/>
      <c r="G113" s="140">
        <f>G114</f>
        <v>155</v>
      </c>
    </row>
    <row r="114" spans="1:7" ht="15.75">
      <c r="A114" s="34" t="s">
        <v>25</v>
      </c>
      <c r="B114" s="29" t="s">
        <v>26</v>
      </c>
      <c r="C114" s="82" t="s">
        <v>151</v>
      </c>
      <c r="D114" s="82" t="s">
        <v>151</v>
      </c>
      <c r="E114" s="79"/>
      <c r="F114" s="79"/>
      <c r="G114" s="38">
        <f>G115+G117+G119+G121+G123</f>
        <v>155</v>
      </c>
    </row>
    <row r="115" spans="1:7" ht="47.25">
      <c r="A115" s="34" t="s">
        <v>164</v>
      </c>
      <c r="B115" s="29" t="s">
        <v>26</v>
      </c>
      <c r="C115" s="82" t="s">
        <v>151</v>
      </c>
      <c r="D115" s="82" t="s">
        <v>151</v>
      </c>
      <c r="E115" s="81" t="s">
        <v>165</v>
      </c>
      <c r="F115" s="81"/>
      <c r="G115" s="38">
        <f>G116</f>
        <v>6</v>
      </c>
    </row>
    <row r="116" spans="1:7" ht="31.5">
      <c r="A116" s="28" t="s">
        <v>98</v>
      </c>
      <c r="B116" s="29" t="s">
        <v>26</v>
      </c>
      <c r="C116" s="82" t="s">
        <v>151</v>
      </c>
      <c r="D116" s="82" t="s">
        <v>151</v>
      </c>
      <c r="E116" s="81" t="s">
        <v>165</v>
      </c>
      <c r="F116" s="81">
        <v>244</v>
      </c>
      <c r="G116" s="38">
        <v>6</v>
      </c>
    </row>
    <row r="117" spans="1:7" ht="15.75">
      <c r="A117" s="34" t="s">
        <v>166</v>
      </c>
      <c r="B117" s="29" t="s">
        <v>26</v>
      </c>
      <c r="C117" s="82" t="s">
        <v>151</v>
      </c>
      <c r="D117" s="82" t="s">
        <v>151</v>
      </c>
      <c r="E117" s="81" t="s">
        <v>167</v>
      </c>
      <c r="F117" s="81"/>
      <c r="G117" s="38">
        <f>G118</f>
        <v>35</v>
      </c>
    </row>
    <row r="118" spans="1:7" ht="31.5">
      <c r="A118" s="28" t="s">
        <v>98</v>
      </c>
      <c r="B118" s="29" t="s">
        <v>26</v>
      </c>
      <c r="C118" s="82" t="s">
        <v>151</v>
      </c>
      <c r="D118" s="82" t="s">
        <v>151</v>
      </c>
      <c r="E118" s="81" t="s">
        <v>167</v>
      </c>
      <c r="F118" s="81">
        <v>244</v>
      </c>
      <c r="G118" s="38">
        <v>35</v>
      </c>
    </row>
    <row r="119" spans="1:7" ht="15.75">
      <c r="A119" s="34" t="s">
        <v>168</v>
      </c>
      <c r="B119" s="29" t="s">
        <v>26</v>
      </c>
      <c r="C119" s="82" t="s">
        <v>151</v>
      </c>
      <c r="D119" s="82" t="s">
        <v>151</v>
      </c>
      <c r="E119" s="81" t="s">
        <v>169</v>
      </c>
      <c r="F119" s="81"/>
      <c r="G119" s="38">
        <f>G120</f>
        <v>34</v>
      </c>
    </row>
    <row r="120" spans="1:7" ht="31.5">
      <c r="A120" s="28" t="s">
        <v>98</v>
      </c>
      <c r="B120" s="29" t="s">
        <v>26</v>
      </c>
      <c r="C120" s="82" t="s">
        <v>151</v>
      </c>
      <c r="D120" s="82" t="s">
        <v>151</v>
      </c>
      <c r="E120" s="81" t="s">
        <v>169</v>
      </c>
      <c r="F120" s="81">
        <v>244</v>
      </c>
      <c r="G120" s="38">
        <v>34</v>
      </c>
    </row>
    <row r="121" spans="1:7" ht="31.5" hidden="1">
      <c r="A121" s="34" t="s">
        <v>170</v>
      </c>
      <c r="B121" s="29" t="s">
        <v>26</v>
      </c>
      <c r="C121" s="82" t="s">
        <v>151</v>
      </c>
      <c r="D121" s="82" t="s">
        <v>151</v>
      </c>
      <c r="E121" s="81" t="s">
        <v>171</v>
      </c>
      <c r="F121" s="81"/>
      <c r="G121" s="38">
        <f>G122</f>
        <v>0</v>
      </c>
    </row>
    <row r="122" spans="1:7" ht="31.5" hidden="1">
      <c r="A122" s="28" t="s">
        <v>98</v>
      </c>
      <c r="B122" s="29" t="s">
        <v>26</v>
      </c>
      <c r="C122" s="82" t="s">
        <v>151</v>
      </c>
      <c r="D122" s="82" t="s">
        <v>151</v>
      </c>
      <c r="E122" s="81" t="s">
        <v>171</v>
      </c>
      <c r="F122" s="81">
        <v>244</v>
      </c>
      <c r="G122" s="38">
        <v>0</v>
      </c>
    </row>
    <row r="123" spans="1:7" ht="15.75">
      <c r="A123" s="34" t="s">
        <v>172</v>
      </c>
      <c r="B123" s="29" t="s">
        <v>26</v>
      </c>
      <c r="C123" s="82" t="s">
        <v>151</v>
      </c>
      <c r="D123" s="82" t="s">
        <v>151</v>
      </c>
      <c r="E123" s="81" t="s">
        <v>173</v>
      </c>
      <c r="F123" s="81"/>
      <c r="G123" s="38">
        <f>G124</f>
        <v>80</v>
      </c>
    </row>
    <row r="124" spans="1:7" ht="31.5">
      <c r="A124" s="28" t="s">
        <v>98</v>
      </c>
      <c r="B124" s="29" t="s">
        <v>26</v>
      </c>
      <c r="C124" s="82" t="s">
        <v>151</v>
      </c>
      <c r="D124" s="82" t="s">
        <v>151</v>
      </c>
      <c r="E124" s="81" t="s">
        <v>173</v>
      </c>
      <c r="F124" s="81">
        <v>244</v>
      </c>
      <c r="G124" s="38">
        <v>80</v>
      </c>
    </row>
    <row r="125" spans="1:7" ht="63">
      <c r="A125" s="35" t="s">
        <v>174</v>
      </c>
      <c r="B125" s="41" t="s">
        <v>26</v>
      </c>
      <c r="C125" s="99"/>
      <c r="D125" s="99"/>
      <c r="E125" s="95" t="s">
        <v>175</v>
      </c>
      <c r="F125" s="95"/>
      <c r="G125" s="140">
        <f>G126</f>
        <v>26.5</v>
      </c>
    </row>
    <row r="126" spans="1:7" ht="15.75">
      <c r="A126" s="9" t="s">
        <v>25</v>
      </c>
      <c r="B126" s="125" t="s">
        <v>26</v>
      </c>
      <c r="C126" s="126" t="s">
        <v>151</v>
      </c>
      <c r="D126" s="126" t="s">
        <v>151</v>
      </c>
      <c r="E126" s="127"/>
      <c r="F126" s="127"/>
      <c r="G126" s="141">
        <f>G127+G129+G131</f>
        <v>26.5</v>
      </c>
    </row>
    <row r="127" spans="1:7" ht="31.5">
      <c r="A127" s="34" t="s">
        <v>176</v>
      </c>
      <c r="B127" s="29" t="s">
        <v>26</v>
      </c>
      <c r="C127" s="82" t="s">
        <v>151</v>
      </c>
      <c r="D127" s="82" t="s">
        <v>151</v>
      </c>
      <c r="E127" s="81" t="s">
        <v>177</v>
      </c>
      <c r="F127" s="81"/>
      <c r="G127" s="38">
        <f>G128</f>
        <v>10</v>
      </c>
    </row>
    <row r="128" spans="1:7" ht="31.5">
      <c r="A128" s="28" t="s">
        <v>98</v>
      </c>
      <c r="B128" s="29" t="s">
        <v>26</v>
      </c>
      <c r="C128" s="82" t="s">
        <v>151</v>
      </c>
      <c r="D128" s="82" t="s">
        <v>151</v>
      </c>
      <c r="E128" s="81" t="s">
        <v>177</v>
      </c>
      <c r="F128" s="81">
        <v>244</v>
      </c>
      <c r="G128" s="38">
        <v>10</v>
      </c>
    </row>
    <row r="129" spans="1:7" ht="31.5">
      <c r="A129" s="34" t="s">
        <v>178</v>
      </c>
      <c r="B129" s="29" t="s">
        <v>26</v>
      </c>
      <c r="C129" s="82" t="s">
        <v>151</v>
      </c>
      <c r="D129" s="82" t="s">
        <v>151</v>
      </c>
      <c r="E129" s="81" t="s">
        <v>179</v>
      </c>
      <c r="F129" s="81"/>
      <c r="G129" s="38">
        <f>G130</f>
        <v>16.5</v>
      </c>
    </row>
    <row r="130" spans="1:7" ht="31.5">
      <c r="A130" s="28" t="s">
        <v>98</v>
      </c>
      <c r="B130" s="29" t="s">
        <v>26</v>
      </c>
      <c r="C130" s="82" t="s">
        <v>151</v>
      </c>
      <c r="D130" s="82" t="s">
        <v>151</v>
      </c>
      <c r="E130" s="81" t="s">
        <v>179</v>
      </c>
      <c r="F130" s="81">
        <v>244</v>
      </c>
      <c r="G130" s="38">
        <v>16.5</v>
      </c>
    </row>
    <row r="131" spans="1:7" ht="31.5" hidden="1">
      <c r="A131" s="34" t="s">
        <v>180</v>
      </c>
      <c r="B131" s="29" t="s">
        <v>26</v>
      </c>
      <c r="C131" s="82" t="s">
        <v>151</v>
      </c>
      <c r="D131" s="82" t="s">
        <v>151</v>
      </c>
      <c r="E131" s="81" t="s">
        <v>181</v>
      </c>
      <c r="F131" s="81"/>
      <c r="G131" s="38">
        <f>G132</f>
        <v>0</v>
      </c>
    </row>
    <row r="132" spans="1:7" ht="31.5" hidden="1">
      <c r="A132" s="28" t="s">
        <v>98</v>
      </c>
      <c r="B132" s="29" t="s">
        <v>26</v>
      </c>
      <c r="C132" s="82" t="s">
        <v>151</v>
      </c>
      <c r="D132" s="82" t="s">
        <v>151</v>
      </c>
      <c r="E132" s="81" t="s">
        <v>181</v>
      </c>
      <c r="F132" s="81">
        <v>244</v>
      </c>
      <c r="G132" s="38">
        <v>0</v>
      </c>
    </row>
    <row r="133" spans="1:7" ht="63">
      <c r="A133" s="35" t="s">
        <v>312</v>
      </c>
      <c r="B133" s="29" t="s">
        <v>26</v>
      </c>
      <c r="C133" s="100"/>
      <c r="D133" s="100"/>
      <c r="E133" s="95" t="s">
        <v>182</v>
      </c>
      <c r="F133" s="95"/>
      <c r="G133" s="140">
        <f>G134+G142</f>
        <v>345</v>
      </c>
    </row>
    <row r="134" spans="1:7" ht="15.75">
      <c r="A134" s="28" t="s">
        <v>1</v>
      </c>
      <c r="B134" s="29" t="s">
        <v>26</v>
      </c>
      <c r="C134" s="82" t="s">
        <v>87</v>
      </c>
      <c r="D134" s="82" t="s">
        <v>127</v>
      </c>
      <c r="E134" s="79"/>
      <c r="F134" s="79"/>
      <c r="G134" s="38">
        <f>G135+G137+G139</f>
        <v>345</v>
      </c>
    </row>
    <row r="135" spans="1:7" ht="31.5" hidden="1">
      <c r="A135" s="34" t="s">
        <v>183</v>
      </c>
      <c r="B135" s="29" t="s">
        <v>26</v>
      </c>
      <c r="C135" s="82" t="s">
        <v>87</v>
      </c>
      <c r="D135" s="82" t="s">
        <v>127</v>
      </c>
      <c r="E135" s="81" t="s">
        <v>184</v>
      </c>
      <c r="F135" s="81"/>
      <c r="G135" s="38">
        <f>G136</f>
        <v>0</v>
      </c>
    </row>
    <row r="136" spans="1:7" ht="31.5" hidden="1">
      <c r="A136" s="28" t="s">
        <v>98</v>
      </c>
      <c r="B136" s="29" t="s">
        <v>26</v>
      </c>
      <c r="C136" s="82" t="s">
        <v>87</v>
      </c>
      <c r="D136" s="82" t="s">
        <v>127</v>
      </c>
      <c r="E136" s="81" t="s">
        <v>184</v>
      </c>
      <c r="F136" s="81">
        <v>244</v>
      </c>
      <c r="G136" s="38">
        <v>0</v>
      </c>
    </row>
    <row r="137" spans="1:7" ht="15.75" hidden="1">
      <c r="A137" s="34" t="s">
        <v>185</v>
      </c>
      <c r="B137" s="29" t="s">
        <v>26</v>
      </c>
      <c r="C137" s="82" t="s">
        <v>87</v>
      </c>
      <c r="D137" s="82" t="s">
        <v>127</v>
      </c>
      <c r="E137" s="81" t="s">
        <v>186</v>
      </c>
      <c r="F137" s="81"/>
      <c r="G137" s="38">
        <f>G138</f>
        <v>0</v>
      </c>
    </row>
    <row r="138" spans="1:7" ht="15.75" hidden="1">
      <c r="A138" s="2" t="s">
        <v>130</v>
      </c>
      <c r="B138" s="29" t="s">
        <v>26</v>
      </c>
      <c r="C138" s="82" t="s">
        <v>87</v>
      </c>
      <c r="D138" s="82" t="s">
        <v>127</v>
      </c>
      <c r="E138" s="81" t="s">
        <v>186</v>
      </c>
      <c r="F138" s="81">
        <v>350</v>
      </c>
      <c r="G138" s="38">
        <v>0</v>
      </c>
    </row>
    <row r="139" spans="1:7" ht="15.75">
      <c r="A139" s="34" t="s">
        <v>187</v>
      </c>
      <c r="B139" s="29" t="s">
        <v>26</v>
      </c>
      <c r="C139" s="82" t="s">
        <v>87</v>
      </c>
      <c r="D139" s="82" t="s">
        <v>127</v>
      </c>
      <c r="E139" s="81" t="s">
        <v>188</v>
      </c>
      <c r="F139" s="81"/>
      <c r="G139" s="38">
        <f>G140+G141</f>
        <v>345</v>
      </c>
    </row>
    <row r="140" spans="1:7" ht="31.5">
      <c r="A140" s="28" t="s">
        <v>98</v>
      </c>
      <c r="B140" s="29" t="s">
        <v>26</v>
      </c>
      <c r="C140" s="82" t="s">
        <v>87</v>
      </c>
      <c r="D140" s="82" t="s">
        <v>127</v>
      </c>
      <c r="E140" s="81" t="s">
        <v>188</v>
      </c>
      <c r="F140" s="81">
        <v>244</v>
      </c>
      <c r="G140" s="38">
        <v>330</v>
      </c>
    </row>
    <row r="141" spans="1:7" ht="15.75">
      <c r="A141" s="2" t="s">
        <v>130</v>
      </c>
      <c r="B141" s="29" t="s">
        <v>26</v>
      </c>
      <c r="C141" s="82" t="s">
        <v>87</v>
      </c>
      <c r="D141" s="82" t="s">
        <v>127</v>
      </c>
      <c r="E141" s="81" t="s">
        <v>188</v>
      </c>
      <c r="F141" s="81">
        <v>350</v>
      </c>
      <c r="G141" s="38">
        <v>15</v>
      </c>
    </row>
    <row r="142" spans="1:7" ht="15.75" hidden="1">
      <c r="A142" s="28" t="s">
        <v>7</v>
      </c>
      <c r="B142" s="29"/>
      <c r="C142" s="82" t="s">
        <v>189</v>
      </c>
      <c r="D142" s="82" t="s">
        <v>88</v>
      </c>
      <c r="E142" s="81"/>
      <c r="F142" s="81"/>
      <c r="G142" s="38">
        <f>G143</f>
        <v>0</v>
      </c>
    </row>
    <row r="143" spans="1:7" ht="31.5" hidden="1">
      <c r="A143" s="34" t="s">
        <v>190</v>
      </c>
      <c r="B143" s="29" t="s">
        <v>26</v>
      </c>
      <c r="C143" s="82" t="s">
        <v>189</v>
      </c>
      <c r="D143" s="82" t="s">
        <v>88</v>
      </c>
      <c r="E143" s="81" t="s">
        <v>191</v>
      </c>
      <c r="F143" s="81"/>
      <c r="G143" s="38">
        <f>G144</f>
        <v>0</v>
      </c>
    </row>
    <row r="144" spans="1:7" ht="31.5" hidden="1">
      <c r="A144" s="28" t="s">
        <v>98</v>
      </c>
      <c r="B144" s="29" t="s">
        <v>26</v>
      </c>
      <c r="C144" s="82" t="s">
        <v>189</v>
      </c>
      <c r="D144" s="82" t="s">
        <v>88</v>
      </c>
      <c r="E144" s="81" t="s">
        <v>191</v>
      </c>
      <c r="F144" s="81">
        <v>244</v>
      </c>
      <c r="G144" s="38">
        <v>0</v>
      </c>
    </row>
    <row r="145" spans="1:7" ht="30">
      <c r="A145" s="45" t="s">
        <v>192</v>
      </c>
      <c r="B145" s="29" t="s">
        <v>26</v>
      </c>
      <c r="C145" s="100"/>
      <c r="D145" s="100"/>
      <c r="E145" s="90" t="s">
        <v>193</v>
      </c>
      <c r="F145" s="90"/>
      <c r="G145" s="38">
        <f>G146+G161+G172</f>
        <v>26483.500000000004</v>
      </c>
    </row>
    <row r="146" spans="1:7" ht="15.75">
      <c r="A146" s="46" t="s">
        <v>194</v>
      </c>
      <c r="B146" s="29" t="s">
        <v>26</v>
      </c>
      <c r="C146" s="100"/>
      <c r="D146" s="100"/>
      <c r="E146" s="101" t="s">
        <v>195</v>
      </c>
      <c r="F146" s="89"/>
      <c r="G146" s="38">
        <f>G147</f>
        <v>26153.100000000002</v>
      </c>
    </row>
    <row r="147" spans="1:7" ht="15.75">
      <c r="A147" s="2" t="s">
        <v>6</v>
      </c>
      <c r="B147" s="29" t="s">
        <v>26</v>
      </c>
      <c r="C147" s="82" t="s">
        <v>196</v>
      </c>
      <c r="D147" s="82" t="s">
        <v>87</v>
      </c>
      <c r="E147" s="89"/>
      <c r="F147" s="89"/>
      <c r="G147" s="140">
        <f>G148+G153+G156+G159</f>
        <v>26153.100000000002</v>
      </c>
    </row>
    <row r="148" spans="1:7" ht="30">
      <c r="A148" s="39" t="s">
        <v>197</v>
      </c>
      <c r="B148" s="29" t="s">
        <v>26</v>
      </c>
      <c r="C148" s="82" t="s">
        <v>196</v>
      </c>
      <c r="D148" s="82" t="s">
        <v>87</v>
      </c>
      <c r="E148" s="81" t="s">
        <v>198</v>
      </c>
      <c r="F148" s="90"/>
      <c r="G148" s="38">
        <f>G149+G150+G151+G152</f>
        <v>24556.9</v>
      </c>
    </row>
    <row r="149" spans="1:7" ht="31.5">
      <c r="A149" s="28" t="s">
        <v>121</v>
      </c>
      <c r="B149" s="29" t="s">
        <v>26</v>
      </c>
      <c r="C149" s="82" t="s">
        <v>196</v>
      </c>
      <c r="D149" s="82" t="s">
        <v>87</v>
      </c>
      <c r="E149" s="81" t="s">
        <v>198</v>
      </c>
      <c r="F149" s="60">
        <v>111</v>
      </c>
      <c r="G149" s="38">
        <v>18105.2</v>
      </c>
    </row>
    <row r="150" spans="1:7" ht="15.75">
      <c r="A150" s="2" t="s">
        <v>122</v>
      </c>
      <c r="B150" s="29" t="s">
        <v>26</v>
      </c>
      <c r="C150" s="82" t="s">
        <v>196</v>
      </c>
      <c r="D150" s="82" t="s">
        <v>87</v>
      </c>
      <c r="E150" s="81" t="s">
        <v>198</v>
      </c>
      <c r="F150" s="60">
        <v>112</v>
      </c>
      <c r="G150" s="38">
        <v>45</v>
      </c>
    </row>
    <row r="151" spans="1:7" ht="31.5">
      <c r="A151" s="28" t="s">
        <v>97</v>
      </c>
      <c r="B151" s="29" t="s">
        <v>26</v>
      </c>
      <c r="C151" s="82" t="s">
        <v>196</v>
      </c>
      <c r="D151" s="82" t="s">
        <v>87</v>
      </c>
      <c r="E151" s="81" t="s">
        <v>198</v>
      </c>
      <c r="F151" s="60">
        <v>242</v>
      </c>
      <c r="G151" s="38">
        <v>431.3</v>
      </c>
    </row>
    <row r="152" spans="1:7" ht="31.5">
      <c r="A152" s="28" t="s">
        <v>98</v>
      </c>
      <c r="B152" s="29" t="s">
        <v>26</v>
      </c>
      <c r="C152" s="82" t="s">
        <v>196</v>
      </c>
      <c r="D152" s="82" t="s">
        <v>87</v>
      </c>
      <c r="E152" s="81" t="s">
        <v>198</v>
      </c>
      <c r="F152" s="60">
        <v>244</v>
      </c>
      <c r="G152" s="38">
        <v>5975.4</v>
      </c>
    </row>
    <row r="153" spans="1:7" ht="31.5">
      <c r="A153" s="40" t="s">
        <v>201</v>
      </c>
      <c r="B153" s="29" t="s">
        <v>26</v>
      </c>
      <c r="C153" s="82" t="s">
        <v>196</v>
      </c>
      <c r="D153" s="82" t="s">
        <v>87</v>
      </c>
      <c r="E153" s="87" t="s">
        <v>202</v>
      </c>
      <c r="F153" s="87"/>
      <c r="G153" s="38">
        <f>G155+G154</f>
        <v>570</v>
      </c>
    </row>
    <row r="154" spans="1:7" ht="15.75">
      <c r="A154" s="2" t="s">
        <v>122</v>
      </c>
      <c r="B154" s="29" t="s">
        <v>26</v>
      </c>
      <c r="C154" s="82" t="s">
        <v>196</v>
      </c>
      <c r="D154" s="82" t="s">
        <v>87</v>
      </c>
      <c r="E154" s="87" t="s">
        <v>202</v>
      </c>
      <c r="F154" s="87">
        <v>112</v>
      </c>
      <c r="G154" s="38">
        <v>10</v>
      </c>
    </row>
    <row r="155" spans="1:7" ht="31.5">
      <c r="A155" s="28" t="s">
        <v>98</v>
      </c>
      <c r="B155" s="29" t="s">
        <v>26</v>
      </c>
      <c r="C155" s="82" t="s">
        <v>196</v>
      </c>
      <c r="D155" s="82" t="s">
        <v>87</v>
      </c>
      <c r="E155" s="87" t="s">
        <v>202</v>
      </c>
      <c r="F155" s="87">
        <v>244</v>
      </c>
      <c r="G155" s="38">
        <v>560</v>
      </c>
    </row>
    <row r="156" spans="1:7" ht="31.5">
      <c r="A156" s="40" t="s">
        <v>203</v>
      </c>
      <c r="B156" s="29" t="s">
        <v>26</v>
      </c>
      <c r="C156" s="82" t="s">
        <v>196</v>
      </c>
      <c r="D156" s="82" t="s">
        <v>87</v>
      </c>
      <c r="E156" s="87" t="s">
        <v>204</v>
      </c>
      <c r="F156" s="87"/>
      <c r="G156" s="38">
        <f>G157+G158</f>
        <v>241.5</v>
      </c>
    </row>
    <row r="157" spans="1:7" ht="31.5">
      <c r="A157" s="28" t="s">
        <v>97</v>
      </c>
      <c r="B157" s="29" t="s">
        <v>26</v>
      </c>
      <c r="C157" s="82" t="s">
        <v>196</v>
      </c>
      <c r="D157" s="82" t="s">
        <v>87</v>
      </c>
      <c r="E157" s="87" t="s">
        <v>204</v>
      </c>
      <c r="F157" s="87">
        <v>242</v>
      </c>
      <c r="G157" s="38">
        <v>241.5</v>
      </c>
    </row>
    <row r="158" spans="1:7" ht="31.5" hidden="1">
      <c r="A158" s="28" t="s">
        <v>98</v>
      </c>
      <c r="B158" s="29" t="s">
        <v>26</v>
      </c>
      <c r="C158" s="82" t="s">
        <v>196</v>
      </c>
      <c r="D158" s="82" t="s">
        <v>87</v>
      </c>
      <c r="E158" s="87" t="s">
        <v>204</v>
      </c>
      <c r="F158" s="87">
        <v>244</v>
      </c>
      <c r="G158" s="38">
        <v>0</v>
      </c>
    </row>
    <row r="159" spans="1:7" ht="30.75" customHeight="1">
      <c r="A159" s="40" t="s">
        <v>207</v>
      </c>
      <c r="B159" s="29" t="s">
        <v>26</v>
      </c>
      <c r="C159" s="82" t="s">
        <v>196</v>
      </c>
      <c r="D159" s="82" t="s">
        <v>87</v>
      </c>
      <c r="E159" s="87" t="s">
        <v>208</v>
      </c>
      <c r="F159" s="87"/>
      <c r="G159" s="38">
        <f>G160</f>
        <v>784.7</v>
      </c>
    </row>
    <row r="160" spans="1:7" ht="31.5">
      <c r="A160" s="2" t="s">
        <v>112</v>
      </c>
      <c r="B160" s="29" t="s">
        <v>26</v>
      </c>
      <c r="C160" s="82" t="s">
        <v>196</v>
      </c>
      <c r="D160" s="82" t="s">
        <v>87</v>
      </c>
      <c r="E160" s="87" t="s">
        <v>208</v>
      </c>
      <c r="F160" s="87">
        <v>243</v>
      </c>
      <c r="G160" s="38">
        <v>784.7</v>
      </c>
    </row>
    <row r="161" spans="1:7" ht="47.25">
      <c r="A161" s="35" t="s">
        <v>209</v>
      </c>
      <c r="B161" s="29" t="s">
        <v>26</v>
      </c>
      <c r="C161" s="82"/>
      <c r="D161" s="82"/>
      <c r="E161" s="95" t="s">
        <v>210</v>
      </c>
      <c r="F161" s="95"/>
      <c r="G161" s="140">
        <f>G162</f>
        <v>122.5</v>
      </c>
    </row>
    <row r="162" spans="1:7" ht="15.75">
      <c r="A162" s="2" t="s">
        <v>6</v>
      </c>
      <c r="B162" s="29" t="s">
        <v>26</v>
      </c>
      <c r="C162" s="82" t="s">
        <v>196</v>
      </c>
      <c r="D162" s="82" t="s">
        <v>87</v>
      </c>
      <c r="E162" s="81"/>
      <c r="F162" s="81"/>
      <c r="G162" s="38">
        <f>G163+G167+G169</f>
        <v>122.5</v>
      </c>
    </row>
    <row r="163" spans="1:7" ht="15.75">
      <c r="A163" s="34" t="s">
        <v>211</v>
      </c>
      <c r="B163" s="29" t="s">
        <v>26</v>
      </c>
      <c r="C163" s="82" t="s">
        <v>196</v>
      </c>
      <c r="D163" s="82" t="s">
        <v>87</v>
      </c>
      <c r="E163" s="81" t="s">
        <v>212</v>
      </c>
      <c r="F163" s="81"/>
      <c r="G163" s="38">
        <f>G164+G165+G166</f>
        <v>61.6</v>
      </c>
    </row>
    <row r="164" spans="1:7" ht="15.75">
      <c r="A164" s="2" t="s">
        <v>122</v>
      </c>
      <c r="B164" s="29" t="s">
        <v>26</v>
      </c>
      <c r="C164" s="82" t="s">
        <v>196</v>
      </c>
      <c r="D164" s="82" t="s">
        <v>87</v>
      </c>
      <c r="E164" s="81" t="s">
        <v>212</v>
      </c>
      <c r="F164" s="81">
        <v>112</v>
      </c>
      <c r="G164" s="38">
        <v>5</v>
      </c>
    </row>
    <row r="165" spans="1:7" ht="31.5">
      <c r="A165" s="28" t="s">
        <v>97</v>
      </c>
      <c r="B165" s="29" t="s">
        <v>26</v>
      </c>
      <c r="C165" s="82" t="s">
        <v>196</v>
      </c>
      <c r="D165" s="82" t="s">
        <v>87</v>
      </c>
      <c r="E165" s="81" t="s">
        <v>212</v>
      </c>
      <c r="F165" s="81">
        <v>242</v>
      </c>
      <c r="G165" s="38">
        <v>34</v>
      </c>
    </row>
    <row r="166" spans="1:7" ht="31.5">
      <c r="A166" s="28" t="s">
        <v>98</v>
      </c>
      <c r="B166" s="29" t="s">
        <v>26</v>
      </c>
      <c r="C166" s="82" t="s">
        <v>196</v>
      </c>
      <c r="D166" s="82" t="s">
        <v>87</v>
      </c>
      <c r="E166" s="81" t="s">
        <v>212</v>
      </c>
      <c r="F166" s="90">
        <v>244</v>
      </c>
      <c r="G166" s="38">
        <v>22.6</v>
      </c>
    </row>
    <row r="167" spans="1:7" ht="15.75">
      <c r="A167" s="34" t="s">
        <v>213</v>
      </c>
      <c r="B167" s="29" t="s">
        <v>26</v>
      </c>
      <c r="C167" s="82" t="s">
        <v>196</v>
      </c>
      <c r="D167" s="82" t="s">
        <v>87</v>
      </c>
      <c r="E167" s="81" t="s">
        <v>214</v>
      </c>
      <c r="F167" s="81"/>
      <c r="G167" s="38">
        <f>G168</f>
        <v>20</v>
      </c>
    </row>
    <row r="168" spans="1:7" ht="31.5">
      <c r="A168" s="28" t="s">
        <v>98</v>
      </c>
      <c r="B168" s="29" t="s">
        <v>26</v>
      </c>
      <c r="C168" s="82" t="s">
        <v>196</v>
      </c>
      <c r="D168" s="82" t="s">
        <v>87</v>
      </c>
      <c r="E168" s="81" t="s">
        <v>214</v>
      </c>
      <c r="F168" s="90">
        <v>244</v>
      </c>
      <c r="G168" s="38">
        <v>20</v>
      </c>
    </row>
    <row r="169" spans="1:7" ht="15.75">
      <c r="A169" s="27" t="s">
        <v>123</v>
      </c>
      <c r="B169" s="29" t="s">
        <v>26</v>
      </c>
      <c r="C169" s="82" t="s">
        <v>196</v>
      </c>
      <c r="D169" s="82" t="s">
        <v>87</v>
      </c>
      <c r="E169" s="81" t="s">
        <v>215</v>
      </c>
      <c r="F169" s="81"/>
      <c r="G169" s="38">
        <f>G170+G171</f>
        <v>40.900000000000006</v>
      </c>
    </row>
    <row r="170" spans="1:7" ht="31.5">
      <c r="A170" s="28" t="s">
        <v>97</v>
      </c>
      <c r="B170" s="29" t="s">
        <v>26</v>
      </c>
      <c r="C170" s="82" t="s">
        <v>196</v>
      </c>
      <c r="D170" s="82" t="s">
        <v>87</v>
      </c>
      <c r="E170" s="81" t="s">
        <v>215</v>
      </c>
      <c r="F170" s="81">
        <v>242</v>
      </c>
      <c r="G170" s="38">
        <v>35.2</v>
      </c>
    </row>
    <row r="171" spans="1:7" ht="31.5">
      <c r="A171" s="28" t="s">
        <v>98</v>
      </c>
      <c r="B171" s="29" t="s">
        <v>26</v>
      </c>
      <c r="C171" s="82" t="s">
        <v>196</v>
      </c>
      <c r="D171" s="82" t="s">
        <v>87</v>
      </c>
      <c r="E171" s="81" t="s">
        <v>215</v>
      </c>
      <c r="F171" s="90">
        <v>244</v>
      </c>
      <c r="G171" s="38">
        <v>5.7</v>
      </c>
    </row>
    <row r="172" spans="1:7" ht="47.25">
      <c r="A172" s="35" t="s">
        <v>216</v>
      </c>
      <c r="B172" s="29" t="s">
        <v>26</v>
      </c>
      <c r="C172" s="82"/>
      <c r="D172" s="82"/>
      <c r="E172" s="95" t="s">
        <v>217</v>
      </c>
      <c r="F172" s="95"/>
      <c r="G172" s="140">
        <f>G173</f>
        <v>207.9</v>
      </c>
    </row>
    <row r="173" spans="1:7" ht="15.75">
      <c r="A173" s="2" t="s">
        <v>6</v>
      </c>
      <c r="B173" s="29" t="s">
        <v>26</v>
      </c>
      <c r="C173" s="82" t="s">
        <v>196</v>
      </c>
      <c r="D173" s="82" t="s">
        <v>87</v>
      </c>
      <c r="E173" s="81"/>
      <c r="F173" s="81"/>
      <c r="G173" s="38">
        <f>G174+G178+G180</f>
        <v>207.9</v>
      </c>
    </row>
    <row r="174" spans="1:7" ht="15.75">
      <c r="A174" s="27" t="s">
        <v>218</v>
      </c>
      <c r="B174" s="29" t="s">
        <v>26</v>
      </c>
      <c r="C174" s="82" t="s">
        <v>196</v>
      </c>
      <c r="D174" s="82" t="s">
        <v>87</v>
      </c>
      <c r="E174" s="81" t="s">
        <v>219</v>
      </c>
      <c r="F174" s="81"/>
      <c r="G174" s="38">
        <f>G175+G176+G177</f>
        <v>71.9</v>
      </c>
    </row>
    <row r="175" spans="1:7" ht="15.75">
      <c r="A175" s="2" t="s">
        <v>122</v>
      </c>
      <c r="B175" s="29" t="s">
        <v>26</v>
      </c>
      <c r="C175" s="82" t="s">
        <v>196</v>
      </c>
      <c r="D175" s="82" t="s">
        <v>87</v>
      </c>
      <c r="E175" s="81" t="s">
        <v>219</v>
      </c>
      <c r="F175" s="81">
        <v>112</v>
      </c>
      <c r="G175" s="38">
        <v>12</v>
      </c>
    </row>
    <row r="176" spans="1:7" ht="31.5">
      <c r="A176" s="28" t="s">
        <v>97</v>
      </c>
      <c r="B176" s="29" t="s">
        <v>26</v>
      </c>
      <c r="C176" s="82" t="s">
        <v>196</v>
      </c>
      <c r="D176" s="82" t="s">
        <v>87</v>
      </c>
      <c r="E176" s="81" t="s">
        <v>219</v>
      </c>
      <c r="F176" s="81">
        <v>242</v>
      </c>
      <c r="G176" s="38">
        <v>17.8</v>
      </c>
    </row>
    <row r="177" spans="1:7" ht="31.5">
      <c r="A177" s="28" t="s">
        <v>98</v>
      </c>
      <c r="B177" s="29" t="s">
        <v>26</v>
      </c>
      <c r="C177" s="82" t="s">
        <v>196</v>
      </c>
      <c r="D177" s="82" t="s">
        <v>87</v>
      </c>
      <c r="E177" s="81" t="s">
        <v>219</v>
      </c>
      <c r="F177" s="81">
        <v>244</v>
      </c>
      <c r="G177" s="38">
        <v>42.1</v>
      </c>
    </row>
    <row r="178" spans="1:7" ht="15.75">
      <c r="A178" s="27" t="s">
        <v>220</v>
      </c>
      <c r="B178" s="29" t="s">
        <v>26</v>
      </c>
      <c r="C178" s="82" t="s">
        <v>196</v>
      </c>
      <c r="D178" s="82" t="s">
        <v>87</v>
      </c>
      <c r="E178" s="81" t="s">
        <v>221</v>
      </c>
      <c r="F178" s="81"/>
      <c r="G178" s="38">
        <f>G179</f>
        <v>18</v>
      </c>
    </row>
    <row r="179" spans="1:7" ht="31.5">
      <c r="A179" s="28" t="s">
        <v>98</v>
      </c>
      <c r="B179" s="29" t="s">
        <v>26</v>
      </c>
      <c r="C179" s="82" t="s">
        <v>196</v>
      </c>
      <c r="D179" s="82" t="s">
        <v>87</v>
      </c>
      <c r="E179" s="81" t="s">
        <v>221</v>
      </c>
      <c r="F179" s="81">
        <v>244</v>
      </c>
      <c r="G179" s="38">
        <v>18</v>
      </c>
    </row>
    <row r="180" spans="1:7" ht="31.5">
      <c r="A180" s="34" t="s">
        <v>203</v>
      </c>
      <c r="B180" s="29" t="s">
        <v>26</v>
      </c>
      <c r="C180" s="82" t="s">
        <v>196</v>
      </c>
      <c r="D180" s="82" t="s">
        <v>87</v>
      </c>
      <c r="E180" s="81" t="s">
        <v>222</v>
      </c>
      <c r="F180" s="81"/>
      <c r="G180" s="38">
        <f>G181+G182</f>
        <v>118</v>
      </c>
    </row>
    <row r="181" spans="1:7" ht="31.5">
      <c r="A181" s="28" t="s">
        <v>97</v>
      </c>
      <c r="B181" s="29" t="s">
        <v>26</v>
      </c>
      <c r="C181" s="82" t="s">
        <v>196</v>
      </c>
      <c r="D181" s="82" t="s">
        <v>87</v>
      </c>
      <c r="E181" s="81" t="s">
        <v>222</v>
      </c>
      <c r="F181" s="81">
        <v>242</v>
      </c>
      <c r="G181" s="38">
        <v>76</v>
      </c>
    </row>
    <row r="182" spans="1:7" ht="31.5">
      <c r="A182" s="28" t="s">
        <v>98</v>
      </c>
      <c r="B182" s="29" t="s">
        <v>26</v>
      </c>
      <c r="C182" s="82" t="s">
        <v>196</v>
      </c>
      <c r="D182" s="82" t="s">
        <v>87</v>
      </c>
      <c r="E182" s="81" t="s">
        <v>222</v>
      </c>
      <c r="F182" s="81">
        <v>244</v>
      </c>
      <c r="G182" s="38">
        <v>42</v>
      </c>
    </row>
    <row r="183" spans="1:7" ht="63">
      <c r="A183" s="49" t="s">
        <v>347</v>
      </c>
      <c r="B183" s="29" t="s">
        <v>26</v>
      </c>
      <c r="C183" s="102"/>
      <c r="D183" s="102"/>
      <c r="E183" s="81" t="s">
        <v>223</v>
      </c>
      <c r="F183" s="81"/>
      <c r="G183" s="38">
        <f>G184+G187+G190</f>
        <v>908.5</v>
      </c>
    </row>
    <row r="184" spans="1:7" ht="31.5">
      <c r="A184" s="51" t="s">
        <v>23</v>
      </c>
      <c r="B184" s="29" t="s">
        <v>26</v>
      </c>
      <c r="C184" s="82" t="s">
        <v>88</v>
      </c>
      <c r="D184" s="82" t="s">
        <v>224</v>
      </c>
      <c r="E184" s="77"/>
      <c r="F184" s="77"/>
      <c r="G184" s="38">
        <f>G185</f>
        <v>233.5</v>
      </c>
    </row>
    <row r="185" spans="1:7" ht="31.5">
      <c r="A185" s="49" t="s">
        <v>225</v>
      </c>
      <c r="B185" s="29" t="s">
        <v>26</v>
      </c>
      <c r="C185" s="82" t="s">
        <v>88</v>
      </c>
      <c r="D185" s="82" t="s">
        <v>224</v>
      </c>
      <c r="E185" s="81" t="s">
        <v>226</v>
      </c>
      <c r="F185" s="81"/>
      <c r="G185" s="38">
        <f>G186</f>
        <v>233.5</v>
      </c>
    </row>
    <row r="186" spans="1:7" ht="31.5">
      <c r="A186" s="28" t="s">
        <v>98</v>
      </c>
      <c r="B186" s="29" t="s">
        <v>26</v>
      </c>
      <c r="C186" s="82" t="s">
        <v>88</v>
      </c>
      <c r="D186" s="82" t="s">
        <v>224</v>
      </c>
      <c r="E186" s="81" t="s">
        <v>226</v>
      </c>
      <c r="F186" s="81">
        <v>244</v>
      </c>
      <c r="G186" s="38">
        <v>233.5</v>
      </c>
    </row>
    <row r="187" spans="1:7" ht="15.75">
      <c r="A187" s="28" t="s">
        <v>1</v>
      </c>
      <c r="B187" s="29" t="s">
        <v>26</v>
      </c>
      <c r="C187" s="82" t="s">
        <v>87</v>
      </c>
      <c r="D187" s="82" t="s">
        <v>127</v>
      </c>
      <c r="E187" s="81"/>
      <c r="F187" s="81"/>
      <c r="G187" s="38">
        <f>G188</f>
        <v>100</v>
      </c>
    </row>
    <row r="188" spans="1:7" ht="31.5">
      <c r="A188" s="49" t="s">
        <v>225</v>
      </c>
      <c r="B188" s="29" t="s">
        <v>26</v>
      </c>
      <c r="C188" s="82" t="s">
        <v>87</v>
      </c>
      <c r="D188" s="82" t="s">
        <v>127</v>
      </c>
      <c r="E188" s="81" t="s">
        <v>226</v>
      </c>
      <c r="F188" s="81"/>
      <c r="G188" s="38">
        <f>G189</f>
        <v>100</v>
      </c>
    </row>
    <row r="189" spans="1:7" ht="31.5">
      <c r="A189" s="28" t="s">
        <v>98</v>
      </c>
      <c r="B189" s="29" t="s">
        <v>26</v>
      </c>
      <c r="C189" s="82" t="s">
        <v>87</v>
      </c>
      <c r="D189" s="82" t="s">
        <v>127</v>
      </c>
      <c r="E189" s="81" t="s">
        <v>226</v>
      </c>
      <c r="F189" s="81">
        <v>244</v>
      </c>
      <c r="G189" s="38">
        <v>100</v>
      </c>
    </row>
    <row r="190" spans="1:7" ht="31.5">
      <c r="A190" s="51" t="s">
        <v>23</v>
      </c>
      <c r="B190" s="29" t="s">
        <v>26</v>
      </c>
      <c r="C190" s="82" t="s">
        <v>88</v>
      </c>
      <c r="D190" s="82" t="s">
        <v>224</v>
      </c>
      <c r="E190" s="81"/>
      <c r="F190" s="81"/>
      <c r="G190" s="38">
        <f>G191+G193+G195</f>
        <v>575</v>
      </c>
    </row>
    <row r="191" spans="1:7" ht="15.75">
      <c r="A191" s="49" t="s">
        <v>227</v>
      </c>
      <c r="B191" s="29" t="s">
        <v>26</v>
      </c>
      <c r="C191" s="82" t="s">
        <v>88</v>
      </c>
      <c r="D191" s="82" t="s">
        <v>224</v>
      </c>
      <c r="E191" s="81" t="s">
        <v>228</v>
      </c>
      <c r="F191" s="81"/>
      <c r="G191" s="38">
        <f>G192</f>
        <v>310</v>
      </c>
    </row>
    <row r="192" spans="1:7" ht="31.5">
      <c r="A192" s="28" t="s">
        <v>98</v>
      </c>
      <c r="B192" s="29" t="s">
        <v>26</v>
      </c>
      <c r="C192" s="82" t="s">
        <v>88</v>
      </c>
      <c r="D192" s="82" t="s">
        <v>224</v>
      </c>
      <c r="E192" s="81" t="s">
        <v>228</v>
      </c>
      <c r="F192" s="81">
        <v>244</v>
      </c>
      <c r="G192" s="38">
        <v>310</v>
      </c>
    </row>
    <row r="193" spans="1:7" ht="15.75">
      <c r="A193" s="49" t="s">
        <v>229</v>
      </c>
      <c r="B193" s="29" t="s">
        <v>26</v>
      </c>
      <c r="C193" s="82" t="s">
        <v>88</v>
      </c>
      <c r="D193" s="82" t="s">
        <v>224</v>
      </c>
      <c r="E193" s="81" t="s">
        <v>230</v>
      </c>
      <c r="F193" s="81"/>
      <c r="G193" s="38">
        <f>G194</f>
        <v>75</v>
      </c>
    </row>
    <row r="194" spans="1:7" ht="31.5">
      <c r="A194" s="28" t="s">
        <v>98</v>
      </c>
      <c r="B194" s="29" t="s">
        <v>26</v>
      </c>
      <c r="C194" s="82" t="s">
        <v>88</v>
      </c>
      <c r="D194" s="82" t="s">
        <v>224</v>
      </c>
      <c r="E194" s="81" t="s">
        <v>230</v>
      </c>
      <c r="F194" s="81">
        <v>244</v>
      </c>
      <c r="G194" s="38">
        <v>75</v>
      </c>
    </row>
    <row r="195" spans="1:7" ht="15.75">
      <c r="A195" s="49" t="s">
        <v>231</v>
      </c>
      <c r="B195" s="29" t="s">
        <v>26</v>
      </c>
      <c r="C195" s="82" t="s">
        <v>88</v>
      </c>
      <c r="D195" s="82" t="s">
        <v>224</v>
      </c>
      <c r="E195" s="81" t="s">
        <v>232</v>
      </c>
      <c r="F195" s="81"/>
      <c r="G195" s="38">
        <f>G196</f>
        <v>190</v>
      </c>
    </row>
    <row r="196" spans="1:7" ht="31.5">
      <c r="A196" s="28" t="s">
        <v>98</v>
      </c>
      <c r="B196" s="29" t="s">
        <v>26</v>
      </c>
      <c r="C196" s="82" t="s">
        <v>88</v>
      </c>
      <c r="D196" s="82" t="s">
        <v>224</v>
      </c>
      <c r="E196" s="81" t="s">
        <v>232</v>
      </c>
      <c r="F196" s="81">
        <v>244</v>
      </c>
      <c r="G196" s="38">
        <v>190</v>
      </c>
    </row>
    <row r="197" spans="1:7" ht="47.25">
      <c r="A197" s="34" t="s">
        <v>345</v>
      </c>
      <c r="B197" s="29" t="s">
        <v>26</v>
      </c>
      <c r="C197" s="82"/>
      <c r="D197" s="82"/>
      <c r="E197" s="81" t="s">
        <v>233</v>
      </c>
      <c r="F197" s="81"/>
      <c r="G197" s="38">
        <f>G198+G201+G206</f>
        <v>14198</v>
      </c>
    </row>
    <row r="198" spans="1:7" ht="15.75">
      <c r="A198" s="28" t="s">
        <v>5</v>
      </c>
      <c r="B198" s="29"/>
      <c r="C198" s="82" t="s">
        <v>110</v>
      </c>
      <c r="D198" s="82" t="s">
        <v>88</v>
      </c>
      <c r="E198" s="77"/>
      <c r="F198" s="81"/>
      <c r="G198" s="38">
        <f>G199</f>
        <v>1150</v>
      </c>
    </row>
    <row r="199" spans="1:7" ht="15.75">
      <c r="A199" s="27" t="s">
        <v>234</v>
      </c>
      <c r="B199" s="29" t="s">
        <v>26</v>
      </c>
      <c r="C199" s="82" t="s">
        <v>110</v>
      </c>
      <c r="D199" s="82" t="s">
        <v>88</v>
      </c>
      <c r="E199" s="81" t="s">
        <v>235</v>
      </c>
      <c r="F199" s="81"/>
      <c r="G199" s="38">
        <f>G200</f>
        <v>1150</v>
      </c>
    </row>
    <row r="200" spans="1:7" ht="31.5">
      <c r="A200" s="28" t="s">
        <v>98</v>
      </c>
      <c r="B200" s="29" t="s">
        <v>26</v>
      </c>
      <c r="C200" s="82" t="s">
        <v>110</v>
      </c>
      <c r="D200" s="82" t="s">
        <v>88</v>
      </c>
      <c r="E200" s="81" t="s">
        <v>235</v>
      </c>
      <c r="F200" s="81">
        <v>244</v>
      </c>
      <c r="G200" s="38">
        <v>1150</v>
      </c>
    </row>
    <row r="201" spans="1:7" ht="15.75">
      <c r="A201" s="2" t="s">
        <v>53</v>
      </c>
      <c r="B201" s="29"/>
      <c r="C201" s="82" t="s">
        <v>107</v>
      </c>
      <c r="D201" s="82" t="s">
        <v>224</v>
      </c>
      <c r="E201" s="81"/>
      <c r="F201" s="81"/>
      <c r="G201" s="38">
        <f>G202</f>
        <v>11690</v>
      </c>
    </row>
    <row r="202" spans="1:7" ht="15.75">
      <c r="A202" s="27" t="s">
        <v>236</v>
      </c>
      <c r="B202" s="29" t="s">
        <v>26</v>
      </c>
      <c r="C202" s="82" t="s">
        <v>107</v>
      </c>
      <c r="D202" s="82" t="s">
        <v>224</v>
      </c>
      <c r="E202" s="81" t="s">
        <v>237</v>
      </c>
      <c r="F202" s="81"/>
      <c r="G202" s="38">
        <f>G204+G203+G205</f>
        <v>11690</v>
      </c>
    </row>
    <row r="203" spans="1:7" ht="31.5" hidden="1">
      <c r="A203" s="2" t="s">
        <v>112</v>
      </c>
      <c r="B203" s="29" t="s">
        <v>26</v>
      </c>
      <c r="C203" s="82" t="s">
        <v>107</v>
      </c>
      <c r="D203" s="82" t="s">
        <v>224</v>
      </c>
      <c r="E203" s="81" t="s">
        <v>237</v>
      </c>
      <c r="F203" s="81">
        <v>243</v>
      </c>
      <c r="G203" s="38">
        <v>0</v>
      </c>
    </row>
    <row r="204" spans="1:7" ht="31.5">
      <c r="A204" s="28" t="s">
        <v>98</v>
      </c>
      <c r="B204" s="29" t="s">
        <v>26</v>
      </c>
      <c r="C204" s="82" t="s">
        <v>107</v>
      </c>
      <c r="D204" s="82" t="s">
        <v>224</v>
      </c>
      <c r="E204" s="81" t="s">
        <v>237</v>
      </c>
      <c r="F204" s="81">
        <v>244</v>
      </c>
      <c r="G204" s="38">
        <v>11690</v>
      </c>
    </row>
    <row r="205" spans="1:7" ht="31.5" hidden="1">
      <c r="A205" s="2" t="s">
        <v>116</v>
      </c>
      <c r="B205" s="29" t="s">
        <v>26</v>
      </c>
      <c r="C205" s="82" t="s">
        <v>107</v>
      </c>
      <c r="D205" s="82" t="s">
        <v>224</v>
      </c>
      <c r="E205" s="81" t="s">
        <v>237</v>
      </c>
      <c r="F205" s="81">
        <v>411</v>
      </c>
      <c r="G205" s="38">
        <v>0</v>
      </c>
    </row>
    <row r="206" spans="1:7" ht="15.75">
      <c r="A206" s="28" t="s">
        <v>5</v>
      </c>
      <c r="B206" s="29" t="s">
        <v>26</v>
      </c>
      <c r="C206" s="82" t="s">
        <v>110</v>
      </c>
      <c r="D206" s="82" t="s">
        <v>88</v>
      </c>
      <c r="E206" s="81"/>
      <c r="F206" s="81"/>
      <c r="G206" s="38">
        <f>G207</f>
        <v>1358</v>
      </c>
    </row>
    <row r="207" spans="1:7" ht="15.75">
      <c r="A207" s="27" t="s">
        <v>238</v>
      </c>
      <c r="B207" s="29" t="s">
        <v>26</v>
      </c>
      <c r="C207" s="82" t="s">
        <v>110</v>
      </c>
      <c r="D207" s="82" t="s">
        <v>88</v>
      </c>
      <c r="E207" s="81" t="s">
        <v>239</v>
      </c>
      <c r="F207" s="81" t="s">
        <v>240</v>
      </c>
      <c r="G207" s="38">
        <f>G208+G209</f>
        <v>1358</v>
      </c>
    </row>
    <row r="208" spans="1:7" ht="31.5" hidden="1">
      <c r="A208" s="2" t="s">
        <v>112</v>
      </c>
      <c r="B208" s="29" t="s">
        <v>26</v>
      </c>
      <c r="C208" s="82" t="s">
        <v>110</v>
      </c>
      <c r="D208" s="82" t="s">
        <v>88</v>
      </c>
      <c r="E208" s="81" t="s">
        <v>239</v>
      </c>
      <c r="F208" s="81">
        <v>243</v>
      </c>
      <c r="G208" s="38">
        <v>0</v>
      </c>
    </row>
    <row r="209" spans="1:7" ht="31.5">
      <c r="A209" s="28" t="s">
        <v>98</v>
      </c>
      <c r="B209" s="29" t="s">
        <v>26</v>
      </c>
      <c r="C209" s="82" t="s">
        <v>110</v>
      </c>
      <c r="D209" s="82" t="s">
        <v>88</v>
      </c>
      <c r="E209" s="81" t="s">
        <v>239</v>
      </c>
      <c r="F209" s="81">
        <v>244</v>
      </c>
      <c r="G209" s="38">
        <v>1358</v>
      </c>
    </row>
    <row r="210" spans="1:7" ht="63" hidden="1">
      <c r="A210" s="34" t="s">
        <v>241</v>
      </c>
      <c r="B210" s="29" t="s">
        <v>26</v>
      </c>
      <c r="C210" s="82"/>
      <c r="D210" s="82"/>
      <c r="E210" s="81" t="s">
        <v>242</v>
      </c>
      <c r="F210" s="81"/>
      <c r="G210" s="38">
        <f>G211</f>
        <v>0</v>
      </c>
    </row>
    <row r="211" spans="1:7" ht="15.75" hidden="1">
      <c r="A211" s="2" t="s">
        <v>2</v>
      </c>
      <c r="B211" s="29" t="s">
        <v>26</v>
      </c>
      <c r="C211" s="82" t="s">
        <v>107</v>
      </c>
      <c r="D211" s="82" t="s">
        <v>108</v>
      </c>
      <c r="E211" s="81"/>
      <c r="F211" s="81"/>
      <c r="G211" s="38">
        <f>G212</f>
        <v>0</v>
      </c>
    </row>
    <row r="212" spans="1:7" ht="31.5" hidden="1">
      <c r="A212" s="34" t="s">
        <v>243</v>
      </c>
      <c r="B212" s="29" t="s">
        <v>26</v>
      </c>
      <c r="C212" s="82" t="s">
        <v>107</v>
      </c>
      <c r="D212" s="82" t="s">
        <v>108</v>
      </c>
      <c r="E212" s="81" t="s">
        <v>244</v>
      </c>
      <c r="F212" s="81"/>
      <c r="G212" s="38">
        <f>G213</f>
        <v>0</v>
      </c>
    </row>
    <row r="213" spans="1:7" ht="15.75" hidden="1">
      <c r="A213" s="2" t="s">
        <v>145</v>
      </c>
      <c r="B213" s="29" t="s">
        <v>26</v>
      </c>
      <c r="C213" s="82" t="s">
        <v>107</v>
      </c>
      <c r="D213" s="82" t="s">
        <v>108</v>
      </c>
      <c r="E213" s="81" t="s">
        <v>244</v>
      </c>
      <c r="F213" s="81">
        <v>852</v>
      </c>
      <c r="G213" s="38">
        <v>0</v>
      </c>
    </row>
    <row r="214" spans="1:7" ht="47.25">
      <c r="A214" s="28" t="s">
        <v>523</v>
      </c>
      <c r="B214" s="29" t="s">
        <v>26</v>
      </c>
      <c r="C214" s="82"/>
      <c r="D214" s="82"/>
      <c r="E214" s="81" t="s">
        <v>524</v>
      </c>
      <c r="F214" s="81"/>
      <c r="G214" s="38">
        <f>G217</f>
        <v>58.2</v>
      </c>
    </row>
    <row r="215" spans="1:7" ht="15.75">
      <c r="A215" s="2" t="s">
        <v>53</v>
      </c>
      <c r="B215" s="29" t="s">
        <v>26</v>
      </c>
      <c r="C215" s="82" t="s">
        <v>107</v>
      </c>
      <c r="D215" s="82" t="s">
        <v>224</v>
      </c>
      <c r="E215" s="81"/>
      <c r="F215" s="81"/>
      <c r="G215" s="38">
        <f>G217</f>
        <v>58.2</v>
      </c>
    </row>
    <row r="216" spans="1:7" ht="15.75">
      <c r="A216" s="2" t="s">
        <v>526</v>
      </c>
      <c r="B216" s="29" t="s">
        <v>26</v>
      </c>
      <c r="C216" s="82" t="s">
        <v>107</v>
      </c>
      <c r="D216" s="82" t="s">
        <v>224</v>
      </c>
      <c r="E216" s="83" t="s">
        <v>527</v>
      </c>
      <c r="F216" s="81"/>
      <c r="G216" s="38">
        <f>G217</f>
        <v>58.2</v>
      </c>
    </row>
    <row r="217" spans="1:7" ht="15.75">
      <c r="A217" s="28" t="s">
        <v>525</v>
      </c>
      <c r="B217" s="29" t="s">
        <v>26</v>
      </c>
      <c r="C217" s="82" t="s">
        <v>107</v>
      </c>
      <c r="D217" s="82" t="s">
        <v>224</v>
      </c>
      <c r="E217" s="81" t="s">
        <v>528</v>
      </c>
      <c r="F217" s="81"/>
      <c r="G217" s="38">
        <f>G218</f>
        <v>58.2</v>
      </c>
    </row>
    <row r="218" spans="1:7" ht="31.5">
      <c r="A218" s="28" t="s">
        <v>98</v>
      </c>
      <c r="B218" s="29" t="s">
        <v>26</v>
      </c>
      <c r="C218" s="82" t="s">
        <v>107</v>
      </c>
      <c r="D218" s="82" t="s">
        <v>224</v>
      </c>
      <c r="E218" s="81" t="s">
        <v>528</v>
      </c>
      <c r="F218" s="81">
        <v>244</v>
      </c>
      <c r="G218" s="38">
        <v>58.2</v>
      </c>
    </row>
    <row r="219" spans="1:7" ht="15.75">
      <c r="A219" s="28" t="s">
        <v>21</v>
      </c>
      <c r="B219" s="29" t="s">
        <v>26</v>
      </c>
      <c r="C219" s="82"/>
      <c r="D219" s="82"/>
      <c r="E219" s="60" t="s">
        <v>85</v>
      </c>
      <c r="F219" s="60"/>
      <c r="G219" s="54">
        <f>G220+G224+G233</f>
        <v>12593.3</v>
      </c>
    </row>
    <row r="220" spans="1:7" ht="39" customHeight="1">
      <c r="A220" s="32" t="s">
        <v>245</v>
      </c>
      <c r="B220" s="29" t="s">
        <v>26</v>
      </c>
      <c r="C220" s="82"/>
      <c r="D220" s="82"/>
      <c r="E220" s="55" t="s">
        <v>246</v>
      </c>
      <c r="F220" s="55"/>
      <c r="G220" s="57">
        <f>G221</f>
        <v>1500.9</v>
      </c>
    </row>
    <row r="221" spans="1:7" ht="47.25">
      <c r="A221" s="28" t="s">
        <v>247</v>
      </c>
      <c r="B221" s="29" t="s">
        <v>26</v>
      </c>
      <c r="C221" s="82" t="s">
        <v>87</v>
      </c>
      <c r="D221" s="82" t="s">
        <v>107</v>
      </c>
      <c r="E221" s="58"/>
      <c r="F221" s="58"/>
      <c r="G221" s="54">
        <f>G222</f>
        <v>1500.9</v>
      </c>
    </row>
    <row r="222" spans="1:7" ht="63">
      <c r="A222" s="28" t="s">
        <v>248</v>
      </c>
      <c r="B222" s="29" t="s">
        <v>26</v>
      </c>
      <c r="C222" s="82" t="s">
        <v>87</v>
      </c>
      <c r="D222" s="82" t="s">
        <v>107</v>
      </c>
      <c r="E222" s="60" t="s">
        <v>249</v>
      </c>
      <c r="F222" s="60"/>
      <c r="G222" s="54">
        <f>G223</f>
        <v>1500.9</v>
      </c>
    </row>
    <row r="223" spans="1:7" ht="31.5">
      <c r="A223" s="28" t="s">
        <v>90</v>
      </c>
      <c r="B223" s="29" t="s">
        <v>26</v>
      </c>
      <c r="C223" s="82" t="s">
        <v>87</v>
      </c>
      <c r="D223" s="82" t="s">
        <v>107</v>
      </c>
      <c r="E223" s="60" t="s">
        <v>249</v>
      </c>
      <c r="F223" s="60">
        <v>121</v>
      </c>
      <c r="G223" s="54">
        <v>1500.9</v>
      </c>
    </row>
    <row r="224" spans="1:7" ht="31.5">
      <c r="A224" s="32" t="s">
        <v>93</v>
      </c>
      <c r="B224" s="29" t="s">
        <v>26</v>
      </c>
      <c r="C224" s="82"/>
      <c r="D224" s="82"/>
      <c r="E224" s="55" t="s">
        <v>94</v>
      </c>
      <c r="F224" s="55"/>
      <c r="G224" s="57">
        <f>G225</f>
        <v>10062.3</v>
      </c>
    </row>
    <row r="225" spans="1:7" ht="47.25">
      <c r="A225" s="28" t="s">
        <v>247</v>
      </c>
      <c r="B225" s="29" t="s">
        <v>26</v>
      </c>
      <c r="C225" s="82" t="s">
        <v>87</v>
      </c>
      <c r="D225" s="82" t="s">
        <v>107</v>
      </c>
      <c r="E225" s="58"/>
      <c r="F225" s="58"/>
      <c r="G225" s="54">
        <f>G226+G228</f>
        <v>10062.3</v>
      </c>
    </row>
    <row r="226" spans="1:7" ht="47.25">
      <c r="A226" s="28" t="s">
        <v>250</v>
      </c>
      <c r="B226" s="29" t="s">
        <v>26</v>
      </c>
      <c r="C226" s="82" t="s">
        <v>87</v>
      </c>
      <c r="D226" s="82" t="s">
        <v>107</v>
      </c>
      <c r="E226" s="60" t="s">
        <v>251</v>
      </c>
      <c r="F226" s="60"/>
      <c r="G226" s="54">
        <f>G227</f>
        <v>7788</v>
      </c>
    </row>
    <row r="227" spans="1:7" ht="31.5">
      <c r="A227" s="28" t="s">
        <v>90</v>
      </c>
      <c r="B227" s="29" t="s">
        <v>26</v>
      </c>
      <c r="C227" s="82" t="s">
        <v>87</v>
      </c>
      <c r="D227" s="82" t="s">
        <v>107</v>
      </c>
      <c r="E227" s="60" t="s">
        <v>251</v>
      </c>
      <c r="F227" s="60">
        <v>121</v>
      </c>
      <c r="G227" s="54">
        <v>7788</v>
      </c>
    </row>
    <row r="228" spans="1:7" ht="47.25">
      <c r="A228" s="28" t="s">
        <v>95</v>
      </c>
      <c r="B228" s="29" t="s">
        <v>26</v>
      </c>
      <c r="C228" s="82" t="s">
        <v>87</v>
      </c>
      <c r="D228" s="82" t="s">
        <v>107</v>
      </c>
      <c r="E228" s="60" t="s">
        <v>96</v>
      </c>
      <c r="F228" s="60"/>
      <c r="G228" s="54">
        <f>G229+G230+G231+G232</f>
        <v>2274.3</v>
      </c>
    </row>
    <row r="229" spans="1:7" ht="31.5">
      <c r="A229" s="28" t="s">
        <v>92</v>
      </c>
      <c r="B229" s="29" t="s">
        <v>26</v>
      </c>
      <c r="C229" s="82" t="s">
        <v>87</v>
      </c>
      <c r="D229" s="82" t="s">
        <v>107</v>
      </c>
      <c r="E229" s="60" t="s">
        <v>96</v>
      </c>
      <c r="F229" s="60">
        <v>122</v>
      </c>
      <c r="G229" s="54">
        <v>121</v>
      </c>
    </row>
    <row r="230" spans="1:7" ht="31.5">
      <c r="A230" s="28" t="s">
        <v>97</v>
      </c>
      <c r="B230" s="29" t="s">
        <v>26</v>
      </c>
      <c r="C230" s="82" t="s">
        <v>87</v>
      </c>
      <c r="D230" s="82" t="s">
        <v>107</v>
      </c>
      <c r="E230" s="60" t="s">
        <v>96</v>
      </c>
      <c r="F230" s="60">
        <v>242</v>
      </c>
      <c r="G230" s="54">
        <f>685.5+12</f>
        <v>697.5</v>
      </c>
    </row>
    <row r="231" spans="1:7" ht="31.5">
      <c r="A231" s="28" t="s">
        <v>98</v>
      </c>
      <c r="B231" s="29" t="s">
        <v>26</v>
      </c>
      <c r="C231" s="82" t="s">
        <v>87</v>
      </c>
      <c r="D231" s="82" t="s">
        <v>107</v>
      </c>
      <c r="E231" s="60" t="s">
        <v>96</v>
      </c>
      <c r="F231" s="60">
        <v>244</v>
      </c>
      <c r="G231" s="54">
        <v>1250.8</v>
      </c>
    </row>
    <row r="232" spans="1:7" ht="15.75">
      <c r="A232" s="28" t="s">
        <v>99</v>
      </c>
      <c r="B232" s="29" t="s">
        <v>26</v>
      </c>
      <c r="C232" s="82" t="s">
        <v>87</v>
      </c>
      <c r="D232" s="82" t="s">
        <v>107</v>
      </c>
      <c r="E232" s="60" t="s">
        <v>96</v>
      </c>
      <c r="F232" s="60">
        <v>852</v>
      </c>
      <c r="G232" s="54">
        <v>205</v>
      </c>
    </row>
    <row r="233" spans="1:7" ht="31.5">
      <c r="A233" s="32" t="s">
        <v>252</v>
      </c>
      <c r="B233" s="29" t="s">
        <v>26</v>
      </c>
      <c r="C233" s="82" t="s">
        <v>87</v>
      </c>
      <c r="D233" s="82" t="s">
        <v>107</v>
      </c>
      <c r="E233" s="55" t="s">
        <v>253</v>
      </c>
      <c r="F233" s="55"/>
      <c r="G233" s="57">
        <f>G234+G239</f>
        <v>1030.1</v>
      </c>
    </row>
    <row r="234" spans="1:7" ht="15.75">
      <c r="A234" s="28" t="s">
        <v>1</v>
      </c>
      <c r="B234" s="29" t="s">
        <v>26</v>
      </c>
      <c r="C234" s="82" t="s">
        <v>87</v>
      </c>
      <c r="D234" s="82" t="s">
        <v>127</v>
      </c>
      <c r="E234" s="58"/>
      <c r="F234" s="58"/>
      <c r="G234" s="54">
        <f>G235</f>
        <v>598.5</v>
      </c>
    </row>
    <row r="235" spans="1:7" ht="63">
      <c r="A235" s="28" t="s">
        <v>254</v>
      </c>
      <c r="B235" s="29" t="s">
        <v>26</v>
      </c>
      <c r="C235" s="82" t="s">
        <v>87</v>
      </c>
      <c r="D235" s="82" t="s">
        <v>127</v>
      </c>
      <c r="E235" s="60" t="s">
        <v>255</v>
      </c>
      <c r="F235" s="60"/>
      <c r="G235" s="54">
        <f>G236+G238+G237</f>
        <v>598.5</v>
      </c>
    </row>
    <row r="236" spans="1:7" ht="31.5">
      <c r="A236" s="28" t="s">
        <v>90</v>
      </c>
      <c r="B236" s="29" t="s">
        <v>26</v>
      </c>
      <c r="C236" s="82" t="s">
        <v>87</v>
      </c>
      <c r="D236" s="82" t="s">
        <v>127</v>
      </c>
      <c r="E236" s="60" t="s">
        <v>255</v>
      </c>
      <c r="F236" s="60">
        <v>121</v>
      </c>
      <c r="G236" s="54">
        <v>553.3</v>
      </c>
    </row>
    <row r="237" spans="1:7" ht="31.5">
      <c r="A237" s="28" t="s">
        <v>97</v>
      </c>
      <c r="B237" s="29" t="s">
        <v>26</v>
      </c>
      <c r="C237" s="82" t="s">
        <v>87</v>
      </c>
      <c r="D237" s="82" t="s">
        <v>127</v>
      </c>
      <c r="E237" s="60" t="s">
        <v>255</v>
      </c>
      <c r="F237" s="60">
        <v>242</v>
      </c>
      <c r="G237" s="54">
        <v>16</v>
      </c>
    </row>
    <row r="238" spans="1:7" ht="31.5">
      <c r="A238" s="28" t="s">
        <v>98</v>
      </c>
      <c r="B238" s="29" t="s">
        <v>26</v>
      </c>
      <c r="C238" s="82" t="s">
        <v>87</v>
      </c>
      <c r="D238" s="82" t="s">
        <v>127</v>
      </c>
      <c r="E238" s="60" t="s">
        <v>255</v>
      </c>
      <c r="F238" s="60">
        <v>244</v>
      </c>
      <c r="G238" s="54">
        <v>29.2</v>
      </c>
    </row>
    <row r="239" spans="1:7" ht="15.75">
      <c r="A239" s="62" t="s">
        <v>57</v>
      </c>
      <c r="B239" s="29" t="s">
        <v>26</v>
      </c>
      <c r="C239" s="82" t="s">
        <v>115</v>
      </c>
      <c r="D239" s="82" t="s">
        <v>88</v>
      </c>
      <c r="E239" s="60"/>
      <c r="F239" s="60"/>
      <c r="G239" s="54">
        <f>G240</f>
        <v>431.59999999999997</v>
      </c>
    </row>
    <row r="240" spans="1:7" ht="47.25">
      <c r="A240" s="28" t="s">
        <v>256</v>
      </c>
      <c r="B240" s="29" t="s">
        <v>26</v>
      </c>
      <c r="C240" s="82" t="s">
        <v>115</v>
      </c>
      <c r="D240" s="82" t="s">
        <v>88</v>
      </c>
      <c r="E240" s="60" t="s">
        <v>257</v>
      </c>
      <c r="F240" s="60"/>
      <c r="G240" s="54">
        <f>G241+G242+G243+G244</f>
        <v>431.59999999999997</v>
      </c>
    </row>
    <row r="241" spans="1:7" ht="31.5">
      <c r="A241" s="28" t="s">
        <v>90</v>
      </c>
      <c r="B241" s="29" t="s">
        <v>26</v>
      </c>
      <c r="C241" s="82" t="s">
        <v>115</v>
      </c>
      <c r="D241" s="82" t="s">
        <v>88</v>
      </c>
      <c r="E241" s="60" t="s">
        <v>257</v>
      </c>
      <c r="F241" s="60">
        <v>121</v>
      </c>
      <c r="G241" s="54">
        <v>396.9</v>
      </c>
    </row>
    <row r="242" spans="1:7" ht="31.5">
      <c r="A242" s="28" t="s">
        <v>92</v>
      </c>
      <c r="B242" s="29" t="s">
        <v>26</v>
      </c>
      <c r="C242" s="82" t="s">
        <v>115</v>
      </c>
      <c r="D242" s="82" t="s">
        <v>88</v>
      </c>
      <c r="E242" s="60" t="s">
        <v>257</v>
      </c>
      <c r="F242" s="60">
        <v>122</v>
      </c>
      <c r="G242" s="54">
        <v>6</v>
      </c>
    </row>
    <row r="243" spans="1:7" ht="31.5">
      <c r="A243" s="28" t="s">
        <v>97</v>
      </c>
      <c r="B243" s="29" t="s">
        <v>26</v>
      </c>
      <c r="C243" s="82" t="s">
        <v>115</v>
      </c>
      <c r="D243" s="82" t="s">
        <v>88</v>
      </c>
      <c r="E243" s="60" t="s">
        <v>257</v>
      </c>
      <c r="F243" s="60">
        <v>242</v>
      </c>
      <c r="G243" s="54">
        <v>15.5</v>
      </c>
    </row>
    <row r="244" spans="1:7" ht="31.5">
      <c r="A244" s="28" t="s">
        <v>98</v>
      </c>
      <c r="B244" s="29" t="s">
        <v>26</v>
      </c>
      <c r="C244" s="82" t="s">
        <v>115</v>
      </c>
      <c r="D244" s="82" t="s">
        <v>88</v>
      </c>
      <c r="E244" s="60" t="s">
        <v>257</v>
      </c>
      <c r="F244" s="60">
        <v>244</v>
      </c>
      <c r="G244" s="54">
        <v>13.2</v>
      </c>
    </row>
    <row r="245" spans="1:7" ht="47.25">
      <c r="A245" s="28" t="s">
        <v>100</v>
      </c>
      <c r="B245" s="29" t="s">
        <v>26</v>
      </c>
      <c r="C245" s="82"/>
      <c r="D245" s="82"/>
      <c r="E245" s="60" t="s">
        <v>101</v>
      </c>
      <c r="F245" s="60"/>
      <c r="G245" s="54">
        <f>G246</f>
        <v>13206</v>
      </c>
    </row>
    <row r="246" spans="1:7" ht="15.75">
      <c r="A246" s="28" t="s">
        <v>102</v>
      </c>
      <c r="B246" s="29" t="s">
        <v>26</v>
      </c>
      <c r="C246" s="82"/>
      <c r="D246" s="82"/>
      <c r="E246" s="60" t="s">
        <v>103</v>
      </c>
      <c r="F246" s="60"/>
      <c r="G246" s="54">
        <f>G251+G258+G262+G265+G270+G273+G276+G279+G282+G285+G288+G291+G322+G247+G294+G300+G303+G307+G313+G316+G319+G310+G297</f>
        <v>13206</v>
      </c>
    </row>
    <row r="247" spans="1:7" ht="63" hidden="1">
      <c r="A247" s="28" t="s">
        <v>318</v>
      </c>
      <c r="B247" s="29" t="s">
        <v>26</v>
      </c>
      <c r="C247" s="82"/>
      <c r="D247" s="82"/>
      <c r="E247" s="60" t="s">
        <v>259</v>
      </c>
      <c r="F247" s="60"/>
      <c r="G247" s="54">
        <f>G248</f>
        <v>0</v>
      </c>
    </row>
    <row r="248" spans="1:7" ht="15.75" hidden="1">
      <c r="A248" s="28" t="s">
        <v>55</v>
      </c>
      <c r="B248" s="29" t="s">
        <v>26</v>
      </c>
      <c r="C248" s="82" t="s">
        <v>110</v>
      </c>
      <c r="D248" s="82" t="s">
        <v>110</v>
      </c>
      <c r="E248" s="60"/>
      <c r="F248" s="60"/>
      <c r="G248" s="54">
        <f>G249+G250</f>
        <v>0</v>
      </c>
    </row>
    <row r="249" spans="1:7" ht="31.5" hidden="1">
      <c r="A249" s="28" t="s">
        <v>121</v>
      </c>
      <c r="B249" s="29" t="s">
        <v>26</v>
      </c>
      <c r="C249" s="82" t="s">
        <v>110</v>
      </c>
      <c r="D249" s="82" t="s">
        <v>110</v>
      </c>
      <c r="E249" s="60" t="s">
        <v>259</v>
      </c>
      <c r="F249" s="60">
        <v>111</v>
      </c>
      <c r="G249" s="54">
        <v>0</v>
      </c>
    </row>
    <row r="250" spans="1:7" ht="15.75" hidden="1">
      <c r="A250" s="2" t="s">
        <v>122</v>
      </c>
      <c r="B250" s="29" t="s">
        <v>26</v>
      </c>
      <c r="C250" s="82" t="s">
        <v>110</v>
      </c>
      <c r="D250" s="82" t="s">
        <v>110</v>
      </c>
      <c r="E250" s="60" t="s">
        <v>259</v>
      </c>
      <c r="F250" s="60">
        <v>112</v>
      </c>
      <c r="G250" s="54">
        <v>0</v>
      </c>
    </row>
    <row r="251" spans="1:7" ht="63">
      <c r="A251" s="28" t="s">
        <v>258</v>
      </c>
      <c r="B251" s="29" t="s">
        <v>26</v>
      </c>
      <c r="C251" s="82"/>
      <c r="D251" s="82"/>
      <c r="E251" s="60" t="s">
        <v>259</v>
      </c>
      <c r="F251" s="60"/>
      <c r="G251" s="54">
        <f>G253+G254+G255+G256+G257</f>
        <v>11118.4</v>
      </c>
    </row>
    <row r="252" spans="1:7" ht="15.75">
      <c r="A252" s="28" t="s">
        <v>1</v>
      </c>
      <c r="B252" s="29" t="s">
        <v>26</v>
      </c>
      <c r="C252" s="82" t="s">
        <v>87</v>
      </c>
      <c r="D252" s="82" t="s">
        <v>127</v>
      </c>
      <c r="E252" s="60"/>
      <c r="F252" s="60"/>
      <c r="G252" s="54">
        <f>G251</f>
        <v>11118.4</v>
      </c>
    </row>
    <row r="253" spans="1:7" ht="31.5">
      <c r="A253" s="28" t="s">
        <v>121</v>
      </c>
      <c r="B253" s="29" t="s">
        <v>26</v>
      </c>
      <c r="C253" s="82" t="s">
        <v>87</v>
      </c>
      <c r="D253" s="82" t="s">
        <v>127</v>
      </c>
      <c r="E253" s="60" t="s">
        <v>259</v>
      </c>
      <c r="F253" s="60">
        <v>111</v>
      </c>
      <c r="G253" s="54">
        <v>8053.4</v>
      </c>
    </row>
    <row r="254" spans="1:7" ht="15.75">
      <c r="A254" s="2" t="s">
        <v>122</v>
      </c>
      <c r="B254" s="29" t="s">
        <v>26</v>
      </c>
      <c r="C254" s="82" t="s">
        <v>87</v>
      </c>
      <c r="D254" s="82" t="s">
        <v>127</v>
      </c>
      <c r="E254" s="60" t="s">
        <v>259</v>
      </c>
      <c r="F254" s="60">
        <v>112</v>
      </c>
      <c r="G254" s="54">
        <v>15</v>
      </c>
    </row>
    <row r="255" spans="1:7" ht="31.5">
      <c r="A255" s="28" t="s">
        <v>97</v>
      </c>
      <c r="B255" s="29" t="s">
        <v>26</v>
      </c>
      <c r="C255" s="82" t="s">
        <v>87</v>
      </c>
      <c r="D255" s="82" t="s">
        <v>127</v>
      </c>
      <c r="E255" s="60" t="s">
        <v>259</v>
      </c>
      <c r="F255" s="60">
        <v>242</v>
      </c>
      <c r="G255" s="54">
        <v>1283.2</v>
      </c>
    </row>
    <row r="256" spans="1:7" ht="31.5">
      <c r="A256" s="28" t="s">
        <v>98</v>
      </c>
      <c r="B256" s="29" t="s">
        <v>26</v>
      </c>
      <c r="C256" s="82" t="s">
        <v>87</v>
      </c>
      <c r="D256" s="82" t="s">
        <v>127</v>
      </c>
      <c r="E256" s="60" t="s">
        <v>259</v>
      </c>
      <c r="F256" s="60">
        <v>244</v>
      </c>
      <c r="G256" s="54">
        <v>1764.8</v>
      </c>
    </row>
    <row r="257" spans="1:7" ht="15.75">
      <c r="A257" s="28" t="s">
        <v>99</v>
      </c>
      <c r="B257" s="29" t="s">
        <v>26</v>
      </c>
      <c r="C257" s="82" t="s">
        <v>87</v>
      </c>
      <c r="D257" s="82" t="s">
        <v>127</v>
      </c>
      <c r="E257" s="60" t="s">
        <v>259</v>
      </c>
      <c r="F257" s="60">
        <v>852</v>
      </c>
      <c r="G257" s="54">
        <v>2</v>
      </c>
    </row>
    <row r="258" spans="1:7" ht="63">
      <c r="A258" s="28" t="s">
        <v>260</v>
      </c>
      <c r="B258" s="29" t="s">
        <v>26</v>
      </c>
      <c r="C258" s="103"/>
      <c r="D258" s="103"/>
      <c r="E258" s="60" t="s">
        <v>261</v>
      </c>
      <c r="F258" s="60"/>
      <c r="G258" s="54">
        <f>G260</f>
        <v>500</v>
      </c>
    </row>
    <row r="259" spans="1:7" ht="15.75">
      <c r="A259" s="28" t="s">
        <v>22</v>
      </c>
      <c r="B259" s="29"/>
      <c r="C259" s="82" t="s">
        <v>87</v>
      </c>
      <c r="D259" s="82" t="s">
        <v>142</v>
      </c>
      <c r="E259" s="60"/>
      <c r="F259" s="60"/>
      <c r="G259" s="54">
        <f>G258</f>
        <v>500</v>
      </c>
    </row>
    <row r="260" spans="1:7" ht="15.75">
      <c r="A260" s="28" t="s">
        <v>262</v>
      </c>
      <c r="B260" s="29" t="s">
        <v>26</v>
      </c>
      <c r="C260" s="82" t="s">
        <v>87</v>
      </c>
      <c r="D260" s="82" t="s">
        <v>142</v>
      </c>
      <c r="E260" s="60" t="s">
        <v>261</v>
      </c>
      <c r="F260" s="60">
        <v>870</v>
      </c>
      <c r="G260" s="54">
        <v>500</v>
      </c>
    </row>
    <row r="261" spans="1:7" ht="15.75">
      <c r="A261" s="28" t="s">
        <v>1</v>
      </c>
      <c r="B261" s="29" t="s">
        <v>26</v>
      </c>
      <c r="C261" s="82" t="s">
        <v>87</v>
      </c>
      <c r="D261" s="82" t="s">
        <v>127</v>
      </c>
      <c r="E261" s="60"/>
      <c r="F261" s="60"/>
      <c r="G261" s="54"/>
    </row>
    <row r="262" spans="1:7" ht="63" hidden="1">
      <c r="A262" s="28" t="s">
        <v>263</v>
      </c>
      <c r="B262" s="29" t="s">
        <v>26</v>
      </c>
      <c r="C262" s="82"/>
      <c r="D262" s="82"/>
      <c r="E262" s="60" t="s">
        <v>264</v>
      </c>
      <c r="F262" s="60"/>
      <c r="G262" s="54">
        <f>G264</f>
        <v>0</v>
      </c>
    </row>
    <row r="263" spans="1:7" ht="15.75" hidden="1">
      <c r="A263" s="28" t="s">
        <v>1</v>
      </c>
      <c r="B263" s="29" t="s">
        <v>26</v>
      </c>
      <c r="C263" s="82" t="s">
        <v>87</v>
      </c>
      <c r="D263" s="82" t="s">
        <v>127</v>
      </c>
      <c r="E263" s="60"/>
      <c r="F263" s="60"/>
      <c r="G263" s="54">
        <f>G264</f>
        <v>0</v>
      </c>
    </row>
    <row r="264" spans="1:7" ht="15.75" hidden="1">
      <c r="A264" s="28" t="s">
        <v>99</v>
      </c>
      <c r="B264" s="29" t="s">
        <v>26</v>
      </c>
      <c r="C264" s="82" t="s">
        <v>87</v>
      </c>
      <c r="D264" s="82" t="s">
        <v>127</v>
      </c>
      <c r="E264" s="60" t="s">
        <v>264</v>
      </c>
      <c r="F264" s="60">
        <v>852</v>
      </c>
      <c r="G264" s="54">
        <v>0</v>
      </c>
    </row>
    <row r="265" spans="1:7" ht="85.5" customHeight="1">
      <c r="A265" s="28" t="s">
        <v>265</v>
      </c>
      <c r="B265" s="29" t="s">
        <v>26</v>
      </c>
      <c r="C265" s="82"/>
      <c r="D265" s="82"/>
      <c r="E265" s="60" t="s">
        <v>266</v>
      </c>
      <c r="F265" s="60"/>
      <c r="G265" s="54">
        <f>G266</f>
        <v>200</v>
      </c>
    </row>
    <row r="266" spans="1:7" ht="15.75">
      <c r="A266" s="28" t="s">
        <v>1</v>
      </c>
      <c r="B266" s="29" t="s">
        <v>26</v>
      </c>
      <c r="C266" s="82" t="s">
        <v>87</v>
      </c>
      <c r="D266" s="82" t="s">
        <v>127</v>
      </c>
      <c r="E266" s="60"/>
      <c r="F266" s="60"/>
      <c r="G266" s="54">
        <f>G267+G268+G269</f>
        <v>200</v>
      </c>
    </row>
    <row r="267" spans="1:7" ht="31.5">
      <c r="A267" s="28" t="s">
        <v>98</v>
      </c>
      <c r="B267" s="29" t="s">
        <v>26</v>
      </c>
      <c r="C267" s="82" t="s">
        <v>87</v>
      </c>
      <c r="D267" s="82" t="s">
        <v>127</v>
      </c>
      <c r="E267" s="60" t="s">
        <v>266</v>
      </c>
      <c r="F267" s="60">
        <v>244</v>
      </c>
      <c r="G267" s="54">
        <v>200</v>
      </c>
    </row>
    <row r="268" spans="1:7" ht="94.5">
      <c r="A268" s="28" t="s">
        <v>349</v>
      </c>
      <c r="B268" s="29" t="s">
        <v>26</v>
      </c>
      <c r="C268" s="82" t="s">
        <v>87</v>
      </c>
      <c r="D268" s="82" t="s">
        <v>127</v>
      </c>
      <c r="E268" s="60" t="s">
        <v>266</v>
      </c>
      <c r="F268" s="60">
        <v>831</v>
      </c>
      <c r="G268" s="54">
        <v>0</v>
      </c>
    </row>
    <row r="269" spans="1:7" ht="15.75">
      <c r="A269" s="28" t="s">
        <v>350</v>
      </c>
      <c r="B269" s="29" t="s">
        <v>26</v>
      </c>
      <c r="C269" s="82" t="s">
        <v>87</v>
      </c>
      <c r="D269" s="82" t="s">
        <v>127</v>
      </c>
      <c r="E269" s="60" t="s">
        <v>266</v>
      </c>
      <c r="F269" s="60">
        <v>852</v>
      </c>
      <c r="G269" s="54">
        <v>0</v>
      </c>
    </row>
    <row r="270" spans="1:7" ht="63">
      <c r="A270" s="28" t="s">
        <v>267</v>
      </c>
      <c r="B270" s="29" t="s">
        <v>26</v>
      </c>
      <c r="C270" s="82"/>
      <c r="D270" s="82"/>
      <c r="E270" s="60" t="s">
        <v>268</v>
      </c>
      <c r="F270" s="60"/>
      <c r="G270" s="54">
        <f>G272</f>
        <v>20.9</v>
      </c>
    </row>
    <row r="271" spans="1:7" ht="15.75">
      <c r="A271" s="28" t="s">
        <v>1</v>
      </c>
      <c r="B271" s="29" t="s">
        <v>26</v>
      </c>
      <c r="C271" s="82" t="s">
        <v>87</v>
      </c>
      <c r="D271" s="82" t="s">
        <v>127</v>
      </c>
      <c r="E271" s="60"/>
      <c r="F271" s="60"/>
      <c r="G271" s="54">
        <f>G272</f>
        <v>20.9</v>
      </c>
    </row>
    <row r="272" spans="1:7" ht="15.75">
      <c r="A272" s="28" t="s">
        <v>99</v>
      </c>
      <c r="B272" s="29" t="s">
        <v>26</v>
      </c>
      <c r="C272" s="82" t="s">
        <v>87</v>
      </c>
      <c r="D272" s="82" t="s">
        <v>127</v>
      </c>
      <c r="E272" s="60" t="s">
        <v>268</v>
      </c>
      <c r="F272" s="60">
        <v>852</v>
      </c>
      <c r="G272" s="54">
        <v>20.9</v>
      </c>
    </row>
    <row r="273" spans="1:7" ht="78.75">
      <c r="A273" s="28" t="s">
        <v>269</v>
      </c>
      <c r="B273" s="29" t="s">
        <v>26</v>
      </c>
      <c r="C273" s="82"/>
      <c r="D273" s="82"/>
      <c r="E273" s="60" t="s">
        <v>270</v>
      </c>
      <c r="F273" s="60"/>
      <c r="G273" s="54">
        <f>G275</f>
        <v>87.1</v>
      </c>
    </row>
    <row r="274" spans="1:7" ht="15.75">
      <c r="A274" s="28" t="s">
        <v>1</v>
      </c>
      <c r="B274" s="29" t="s">
        <v>26</v>
      </c>
      <c r="C274" s="82" t="s">
        <v>87</v>
      </c>
      <c r="D274" s="82" t="s">
        <v>127</v>
      </c>
      <c r="E274" s="60"/>
      <c r="F274" s="60"/>
      <c r="G274" s="54">
        <f>G275</f>
        <v>87.1</v>
      </c>
    </row>
    <row r="275" spans="1:7" ht="31.5">
      <c r="A275" s="28" t="s">
        <v>98</v>
      </c>
      <c r="B275" s="29" t="s">
        <v>26</v>
      </c>
      <c r="C275" s="82" t="s">
        <v>87</v>
      </c>
      <c r="D275" s="82" t="s">
        <v>127</v>
      </c>
      <c r="E275" s="60" t="s">
        <v>270</v>
      </c>
      <c r="F275" s="60">
        <v>244</v>
      </c>
      <c r="G275" s="54">
        <v>87.1</v>
      </c>
    </row>
    <row r="276" spans="1:7" ht="78.75">
      <c r="A276" s="28" t="s">
        <v>271</v>
      </c>
      <c r="B276" s="29" t="s">
        <v>26</v>
      </c>
      <c r="C276" s="82"/>
      <c r="D276" s="82"/>
      <c r="E276" s="60" t="s">
        <v>272</v>
      </c>
      <c r="F276" s="60"/>
      <c r="G276" s="54">
        <f>G278</f>
        <v>47.2</v>
      </c>
    </row>
    <row r="277" spans="1:7" ht="15.75">
      <c r="A277" s="28" t="s">
        <v>1</v>
      </c>
      <c r="B277" s="29" t="s">
        <v>26</v>
      </c>
      <c r="C277" s="82" t="s">
        <v>87</v>
      </c>
      <c r="D277" s="82" t="s">
        <v>127</v>
      </c>
      <c r="E277" s="60"/>
      <c r="F277" s="60"/>
      <c r="G277" s="54">
        <f>G278</f>
        <v>47.2</v>
      </c>
    </row>
    <row r="278" spans="1:7" ht="15.75">
      <c r="A278" s="28" t="s">
        <v>130</v>
      </c>
      <c r="B278" s="29" t="s">
        <v>26</v>
      </c>
      <c r="C278" s="82" t="s">
        <v>87</v>
      </c>
      <c r="D278" s="82" t="s">
        <v>127</v>
      </c>
      <c r="E278" s="60" t="s">
        <v>272</v>
      </c>
      <c r="F278" s="60">
        <v>350</v>
      </c>
      <c r="G278" s="54">
        <v>47.2</v>
      </c>
    </row>
    <row r="279" spans="1:7" ht="63">
      <c r="A279" s="28" t="s">
        <v>273</v>
      </c>
      <c r="B279" s="29" t="s">
        <v>26</v>
      </c>
      <c r="C279" s="82"/>
      <c r="D279" s="82"/>
      <c r="E279" s="60" t="s">
        <v>274</v>
      </c>
      <c r="F279" s="60"/>
      <c r="G279" s="54">
        <f>G281</f>
        <v>228.8</v>
      </c>
    </row>
    <row r="280" spans="1:7" ht="15.75">
      <c r="A280" s="28" t="s">
        <v>1</v>
      </c>
      <c r="B280" s="29" t="s">
        <v>26</v>
      </c>
      <c r="C280" s="82" t="s">
        <v>87</v>
      </c>
      <c r="D280" s="82" t="s">
        <v>127</v>
      </c>
      <c r="E280" s="60"/>
      <c r="F280" s="60"/>
      <c r="G280" s="54">
        <f>G281</f>
        <v>228.8</v>
      </c>
    </row>
    <row r="281" spans="1:7" ht="31.5">
      <c r="A281" s="28" t="s">
        <v>98</v>
      </c>
      <c r="B281" s="29" t="s">
        <v>26</v>
      </c>
      <c r="C281" s="82" t="s">
        <v>87</v>
      </c>
      <c r="D281" s="82" t="s">
        <v>127</v>
      </c>
      <c r="E281" s="60" t="s">
        <v>274</v>
      </c>
      <c r="F281" s="60">
        <v>244</v>
      </c>
      <c r="G281" s="54">
        <v>228.8</v>
      </c>
    </row>
    <row r="282" spans="1:7" ht="92.25" customHeight="1">
      <c r="A282" s="28" t="s">
        <v>275</v>
      </c>
      <c r="B282" s="29" t="s">
        <v>26</v>
      </c>
      <c r="C282" s="82"/>
      <c r="D282" s="82"/>
      <c r="E282" s="60" t="s">
        <v>276</v>
      </c>
      <c r="F282" s="60"/>
      <c r="G282" s="54">
        <f>G284</f>
        <v>10</v>
      </c>
    </row>
    <row r="283" spans="1:7" ht="15.75">
      <c r="A283" s="2" t="s">
        <v>24</v>
      </c>
      <c r="B283" s="29"/>
      <c r="C283" s="82" t="s">
        <v>107</v>
      </c>
      <c r="D283" s="82" t="s">
        <v>115</v>
      </c>
      <c r="E283" s="60"/>
      <c r="F283" s="60"/>
      <c r="G283" s="54">
        <f>G282</f>
        <v>10</v>
      </c>
    </row>
    <row r="284" spans="1:7" ht="31.5">
      <c r="A284" s="28" t="s">
        <v>98</v>
      </c>
      <c r="B284" s="29" t="s">
        <v>26</v>
      </c>
      <c r="C284" s="82" t="s">
        <v>107</v>
      </c>
      <c r="D284" s="82" t="s">
        <v>115</v>
      </c>
      <c r="E284" s="60" t="s">
        <v>276</v>
      </c>
      <c r="F284" s="60">
        <v>244</v>
      </c>
      <c r="G284" s="54">
        <v>10</v>
      </c>
    </row>
    <row r="285" spans="1:7" ht="63">
      <c r="A285" s="28" t="s">
        <v>277</v>
      </c>
      <c r="B285" s="29" t="s">
        <v>26</v>
      </c>
      <c r="C285" s="82"/>
      <c r="D285" s="82"/>
      <c r="E285" s="60" t="s">
        <v>278</v>
      </c>
      <c r="F285" s="60"/>
      <c r="G285" s="54">
        <f>G287</f>
        <v>100</v>
      </c>
    </row>
    <row r="286" spans="1:7" ht="15.75">
      <c r="A286" s="28" t="s">
        <v>2</v>
      </c>
      <c r="B286" s="29" t="s">
        <v>26</v>
      </c>
      <c r="C286" s="82" t="s">
        <v>107</v>
      </c>
      <c r="D286" s="82" t="s">
        <v>108</v>
      </c>
      <c r="E286" s="60"/>
      <c r="F286" s="60"/>
      <c r="G286" s="54">
        <f>G287</f>
        <v>100</v>
      </c>
    </row>
    <row r="287" spans="1:7" ht="31.5">
      <c r="A287" s="28" t="s">
        <v>98</v>
      </c>
      <c r="B287" s="29" t="s">
        <v>26</v>
      </c>
      <c r="C287" s="82" t="s">
        <v>107</v>
      </c>
      <c r="D287" s="82" t="s">
        <v>108</v>
      </c>
      <c r="E287" s="60" t="s">
        <v>278</v>
      </c>
      <c r="F287" s="60">
        <v>244</v>
      </c>
      <c r="G287" s="54">
        <v>100</v>
      </c>
    </row>
    <row r="288" spans="1:7" ht="78.75">
      <c r="A288" s="28" t="s">
        <v>279</v>
      </c>
      <c r="B288" s="29" t="s">
        <v>26</v>
      </c>
      <c r="C288" s="82"/>
      <c r="D288" s="82"/>
      <c r="E288" s="60" t="s">
        <v>280</v>
      </c>
      <c r="F288" s="60"/>
      <c r="G288" s="54">
        <f>G290</f>
        <v>439.5</v>
      </c>
    </row>
    <row r="289" spans="1:7" ht="15.75">
      <c r="A289" s="28" t="s">
        <v>2</v>
      </c>
      <c r="B289" s="29" t="s">
        <v>26</v>
      </c>
      <c r="C289" s="82" t="s">
        <v>107</v>
      </c>
      <c r="D289" s="82" t="s">
        <v>108</v>
      </c>
      <c r="E289" s="60"/>
      <c r="F289" s="60"/>
      <c r="G289" s="54">
        <f>G290</f>
        <v>439.5</v>
      </c>
    </row>
    <row r="290" spans="1:7" ht="31.5">
      <c r="A290" s="28" t="s">
        <v>98</v>
      </c>
      <c r="B290" s="29" t="s">
        <v>26</v>
      </c>
      <c r="C290" s="82" t="s">
        <v>107</v>
      </c>
      <c r="D290" s="82" t="s">
        <v>108</v>
      </c>
      <c r="E290" s="60" t="s">
        <v>280</v>
      </c>
      <c r="F290" s="60">
        <v>244</v>
      </c>
      <c r="G290" s="54">
        <f>'Прил.7 Прогр.2018'!E441</f>
        <v>439.5</v>
      </c>
    </row>
    <row r="291" spans="1:7" ht="60.75" customHeight="1">
      <c r="A291" s="28" t="s">
        <v>281</v>
      </c>
      <c r="B291" s="29" t="s">
        <v>26</v>
      </c>
      <c r="C291" s="82"/>
      <c r="D291" s="82"/>
      <c r="E291" s="60" t="s">
        <v>105</v>
      </c>
      <c r="F291" s="60"/>
      <c r="G291" s="54">
        <f>G293</f>
        <v>76</v>
      </c>
    </row>
    <row r="292" spans="1:7" ht="15.75">
      <c r="A292" s="2" t="s">
        <v>7</v>
      </c>
      <c r="B292" s="29" t="s">
        <v>26</v>
      </c>
      <c r="C292" s="82" t="s">
        <v>189</v>
      </c>
      <c r="D292" s="82" t="s">
        <v>88</v>
      </c>
      <c r="E292" s="60"/>
      <c r="F292" s="60"/>
      <c r="G292" s="54">
        <f>G291</f>
        <v>76</v>
      </c>
    </row>
    <row r="293" spans="1:7" ht="31.5">
      <c r="A293" s="2" t="s">
        <v>282</v>
      </c>
      <c r="B293" s="29" t="s">
        <v>26</v>
      </c>
      <c r="C293" s="82" t="s">
        <v>189</v>
      </c>
      <c r="D293" s="82" t="s">
        <v>88</v>
      </c>
      <c r="E293" s="60" t="s">
        <v>105</v>
      </c>
      <c r="F293" s="60">
        <v>321</v>
      </c>
      <c r="G293" s="54">
        <v>76</v>
      </c>
    </row>
    <row r="294" spans="1:7" ht="31.5" hidden="1">
      <c r="A294" s="2" t="s">
        <v>322</v>
      </c>
      <c r="B294" s="29" t="s">
        <v>26</v>
      </c>
      <c r="C294" s="82"/>
      <c r="D294" s="82"/>
      <c r="E294" s="60" t="s">
        <v>319</v>
      </c>
      <c r="F294" s="60"/>
      <c r="G294" s="54">
        <f>G295</f>
        <v>0</v>
      </c>
    </row>
    <row r="295" spans="1:7" ht="15.75" hidden="1">
      <c r="A295" s="2" t="s">
        <v>3</v>
      </c>
      <c r="B295" s="29" t="s">
        <v>26</v>
      </c>
      <c r="C295" s="82" t="s">
        <v>110</v>
      </c>
      <c r="D295" s="82" t="s">
        <v>87</v>
      </c>
      <c r="E295" s="60" t="s">
        <v>319</v>
      </c>
      <c r="F295" s="60"/>
      <c r="G295" s="54">
        <f>G296</f>
        <v>0</v>
      </c>
    </row>
    <row r="296" spans="1:7" ht="30" customHeight="1" hidden="1">
      <c r="A296" s="9" t="s">
        <v>116</v>
      </c>
      <c r="B296" s="29" t="s">
        <v>26</v>
      </c>
      <c r="C296" s="82" t="s">
        <v>110</v>
      </c>
      <c r="D296" s="82" t="s">
        <v>87</v>
      </c>
      <c r="E296" s="60" t="s">
        <v>319</v>
      </c>
      <c r="F296" s="60">
        <v>411</v>
      </c>
      <c r="G296" s="75">
        <f>'Прил.7 Прогр.2018'!E447</f>
        <v>0</v>
      </c>
    </row>
    <row r="297" spans="1:7" ht="30" customHeight="1">
      <c r="A297" s="9" t="s">
        <v>339</v>
      </c>
      <c r="B297" s="29" t="s">
        <v>26</v>
      </c>
      <c r="C297" s="82"/>
      <c r="D297" s="82"/>
      <c r="E297" s="60" t="s">
        <v>340</v>
      </c>
      <c r="F297" s="60"/>
      <c r="G297" s="75">
        <f>G298</f>
        <v>278.1</v>
      </c>
    </row>
    <row r="298" spans="1:7" ht="21.75" customHeight="1">
      <c r="A298" s="40" t="s">
        <v>4</v>
      </c>
      <c r="B298" s="29" t="s">
        <v>26</v>
      </c>
      <c r="C298" s="82" t="s">
        <v>110</v>
      </c>
      <c r="D298" s="82" t="s">
        <v>115</v>
      </c>
      <c r="E298" s="60" t="s">
        <v>340</v>
      </c>
      <c r="F298" s="60"/>
      <c r="G298" s="75">
        <f>G299</f>
        <v>278.1</v>
      </c>
    </row>
    <row r="299" spans="1:7" ht="30" customHeight="1">
      <c r="A299" s="9" t="s">
        <v>119</v>
      </c>
      <c r="B299" s="29" t="s">
        <v>26</v>
      </c>
      <c r="C299" s="82" t="s">
        <v>110</v>
      </c>
      <c r="D299" s="82" t="s">
        <v>115</v>
      </c>
      <c r="E299" s="60" t="s">
        <v>340</v>
      </c>
      <c r="F299" s="60">
        <v>810</v>
      </c>
      <c r="G299" s="75">
        <f>'Прил.7 Прогр.2018'!E450</f>
        <v>278.1</v>
      </c>
    </row>
    <row r="300" spans="1:7" ht="15.75" hidden="1">
      <c r="A300" s="9" t="s">
        <v>321</v>
      </c>
      <c r="B300" s="29" t="s">
        <v>26</v>
      </c>
      <c r="C300" s="82"/>
      <c r="D300" s="82"/>
      <c r="E300" s="60" t="s">
        <v>324</v>
      </c>
      <c r="F300" s="60"/>
      <c r="G300" s="54">
        <f>G301</f>
        <v>0</v>
      </c>
    </row>
    <row r="301" spans="1:7" ht="15.75" hidden="1">
      <c r="A301" s="134" t="s">
        <v>28</v>
      </c>
      <c r="B301" s="29" t="s">
        <v>26</v>
      </c>
      <c r="C301" s="82" t="s">
        <v>142</v>
      </c>
      <c r="D301" s="82" t="s">
        <v>110</v>
      </c>
      <c r="E301" s="60" t="s">
        <v>324</v>
      </c>
      <c r="F301" s="60"/>
      <c r="G301" s="54">
        <f>G302</f>
        <v>0</v>
      </c>
    </row>
    <row r="302" spans="1:7" ht="31.5" hidden="1">
      <c r="A302" s="2" t="s">
        <v>320</v>
      </c>
      <c r="B302" s="29" t="s">
        <v>26</v>
      </c>
      <c r="C302" s="82" t="s">
        <v>142</v>
      </c>
      <c r="D302" s="82" t="s">
        <v>110</v>
      </c>
      <c r="E302" s="60" t="s">
        <v>324</v>
      </c>
      <c r="F302" s="60">
        <v>630</v>
      </c>
      <c r="G302" s="75">
        <v>0</v>
      </c>
    </row>
    <row r="303" spans="1:7" ht="15.75">
      <c r="A303" s="2" t="s">
        <v>323</v>
      </c>
      <c r="B303" s="29" t="s">
        <v>26</v>
      </c>
      <c r="C303" s="82"/>
      <c r="D303" s="82"/>
      <c r="E303" s="60" t="s">
        <v>325</v>
      </c>
      <c r="F303" s="60"/>
      <c r="G303" s="54">
        <f>G304</f>
        <v>50</v>
      </c>
    </row>
    <row r="304" spans="1:7" ht="15.75">
      <c r="A304" s="40" t="s">
        <v>4</v>
      </c>
      <c r="B304" s="29"/>
      <c r="C304" s="82" t="s">
        <v>110</v>
      </c>
      <c r="D304" s="82" t="s">
        <v>115</v>
      </c>
      <c r="E304" s="60" t="s">
        <v>325</v>
      </c>
      <c r="F304" s="60"/>
      <c r="G304" s="54">
        <f>G305+G306</f>
        <v>50</v>
      </c>
    </row>
    <row r="305" spans="1:7" ht="31.5" hidden="1">
      <c r="A305" s="2" t="s">
        <v>119</v>
      </c>
      <c r="B305" s="29" t="s">
        <v>26</v>
      </c>
      <c r="C305" s="82" t="s">
        <v>110</v>
      </c>
      <c r="D305" s="82" t="s">
        <v>115</v>
      </c>
      <c r="E305" s="60" t="s">
        <v>325</v>
      </c>
      <c r="F305" s="60">
        <v>810</v>
      </c>
      <c r="G305" s="75">
        <v>0</v>
      </c>
    </row>
    <row r="306" spans="1:7" ht="31.5">
      <c r="A306" s="28" t="s">
        <v>98</v>
      </c>
      <c r="B306" s="29" t="s">
        <v>26</v>
      </c>
      <c r="C306" s="82" t="s">
        <v>110</v>
      </c>
      <c r="D306" s="82" t="s">
        <v>115</v>
      </c>
      <c r="E306" s="60" t="s">
        <v>325</v>
      </c>
      <c r="F306" s="60">
        <v>244</v>
      </c>
      <c r="G306" s="75">
        <v>50</v>
      </c>
    </row>
    <row r="307" spans="1:7" ht="15.75">
      <c r="A307" s="2" t="s">
        <v>331</v>
      </c>
      <c r="B307" s="29" t="s">
        <v>26</v>
      </c>
      <c r="C307" s="82"/>
      <c r="D307" s="82"/>
      <c r="E307" s="60" t="s">
        <v>332</v>
      </c>
      <c r="F307" s="60"/>
      <c r="G307" s="54">
        <f>G308</f>
        <v>50</v>
      </c>
    </row>
    <row r="308" spans="1:7" ht="15.75">
      <c r="A308" s="28" t="s">
        <v>5</v>
      </c>
      <c r="B308" s="29" t="s">
        <v>26</v>
      </c>
      <c r="C308" s="82" t="s">
        <v>110</v>
      </c>
      <c r="D308" s="82" t="s">
        <v>88</v>
      </c>
      <c r="E308" s="60" t="s">
        <v>332</v>
      </c>
      <c r="F308" s="60"/>
      <c r="G308" s="54">
        <f>G309</f>
        <v>50</v>
      </c>
    </row>
    <row r="309" spans="1:7" ht="31.5">
      <c r="A309" s="28" t="s">
        <v>98</v>
      </c>
      <c r="B309" s="29" t="s">
        <v>26</v>
      </c>
      <c r="C309" s="82" t="s">
        <v>110</v>
      </c>
      <c r="D309" s="82" t="s">
        <v>88</v>
      </c>
      <c r="E309" s="60" t="s">
        <v>332</v>
      </c>
      <c r="F309" s="60">
        <v>244</v>
      </c>
      <c r="G309" s="75">
        <v>50</v>
      </c>
    </row>
    <row r="310" spans="1:7" ht="15.75" hidden="1">
      <c r="A310" s="2" t="s">
        <v>341</v>
      </c>
      <c r="B310" s="29" t="s">
        <v>26</v>
      </c>
      <c r="C310" s="82"/>
      <c r="D310" s="82"/>
      <c r="E310" s="60" t="s">
        <v>342</v>
      </c>
      <c r="F310" s="60"/>
      <c r="G310" s="75">
        <f>G311</f>
        <v>0</v>
      </c>
    </row>
    <row r="311" spans="1:7" ht="15.75" hidden="1">
      <c r="A311" s="28" t="s">
        <v>5</v>
      </c>
      <c r="B311" s="29" t="s">
        <v>26</v>
      </c>
      <c r="C311" s="82" t="s">
        <v>110</v>
      </c>
      <c r="D311" s="82" t="s">
        <v>88</v>
      </c>
      <c r="E311" s="60" t="s">
        <v>342</v>
      </c>
      <c r="F311" s="60"/>
      <c r="G311" s="75">
        <f>G312</f>
        <v>0</v>
      </c>
    </row>
    <row r="312" spans="1:7" ht="31.5" hidden="1">
      <c r="A312" s="28" t="s">
        <v>98</v>
      </c>
      <c r="B312" s="29" t="s">
        <v>26</v>
      </c>
      <c r="C312" s="82" t="s">
        <v>110</v>
      </c>
      <c r="D312" s="82" t="s">
        <v>88</v>
      </c>
      <c r="E312" s="60" t="s">
        <v>342</v>
      </c>
      <c r="F312" s="60">
        <v>244</v>
      </c>
      <c r="G312" s="75">
        <f>'Прил.7 Прогр.2018'!E464</f>
        <v>0</v>
      </c>
    </row>
    <row r="313" spans="1:7" ht="15.75" hidden="1">
      <c r="A313" s="28" t="s">
        <v>333</v>
      </c>
      <c r="B313" s="29" t="s">
        <v>26</v>
      </c>
      <c r="C313" s="82"/>
      <c r="D313" s="82"/>
      <c r="E313" s="60" t="s">
        <v>334</v>
      </c>
      <c r="F313" s="60"/>
      <c r="G313" s="54">
        <f>G314</f>
        <v>0</v>
      </c>
    </row>
    <row r="314" spans="1:7" ht="15.75" hidden="1">
      <c r="A314" s="28" t="s">
        <v>1</v>
      </c>
      <c r="B314" s="29" t="s">
        <v>26</v>
      </c>
      <c r="C314" s="82" t="s">
        <v>87</v>
      </c>
      <c r="D314" s="82" t="s">
        <v>127</v>
      </c>
      <c r="E314" s="60" t="s">
        <v>334</v>
      </c>
      <c r="F314" s="60"/>
      <c r="G314" s="54">
        <f>G315</f>
        <v>0</v>
      </c>
    </row>
    <row r="315" spans="1:7" ht="31.5" hidden="1">
      <c r="A315" s="28" t="s">
        <v>98</v>
      </c>
      <c r="B315" s="29" t="s">
        <v>26</v>
      </c>
      <c r="C315" s="82" t="s">
        <v>87</v>
      </c>
      <c r="D315" s="82" t="s">
        <v>127</v>
      </c>
      <c r="E315" s="60" t="s">
        <v>334</v>
      </c>
      <c r="F315" s="60">
        <v>244</v>
      </c>
      <c r="G315" s="75">
        <v>0</v>
      </c>
    </row>
    <row r="316" spans="1:7" ht="15.75" hidden="1">
      <c r="A316" s="28" t="s">
        <v>335</v>
      </c>
      <c r="B316" s="29" t="s">
        <v>26</v>
      </c>
      <c r="C316" s="82"/>
      <c r="D316" s="82"/>
      <c r="E316" s="60" t="s">
        <v>336</v>
      </c>
      <c r="F316" s="60"/>
      <c r="G316" s="54">
        <f>G317</f>
        <v>0</v>
      </c>
    </row>
    <row r="317" spans="1:7" ht="15.75" hidden="1">
      <c r="A317" s="2" t="s">
        <v>53</v>
      </c>
      <c r="B317" s="29" t="s">
        <v>26</v>
      </c>
      <c r="C317" s="82" t="s">
        <v>107</v>
      </c>
      <c r="D317" s="82" t="s">
        <v>224</v>
      </c>
      <c r="E317" s="60" t="s">
        <v>336</v>
      </c>
      <c r="F317" s="60"/>
      <c r="G317" s="54">
        <f>G318</f>
        <v>0</v>
      </c>
    </row>
    <row r="318" spans="1:7" ht="31.5" hidden="1">
      <c r="A318" s="28" t="s">
        <v>98</v>
      </c>
      <c r="B318" s="29" t="s">
        <v>26</v>
      </c>
      <c r="C318" s="82" t="s">
        <v>107</v>
      </c>
      <c r="D318" s="82" t="s">
        <v>224</v>
      </c>
      <c r="E318" s="60" t="s">
        <v>336</v>
      </c>
      <c r="F318" s="60">
        <v>244</v>
      </c>
      <c r="G318" s="75">
        <v>0</v>
      </c>
    </row>
    <row r="319" spans="1:7" ht="15.75" hidden="1">
      <c r="A319" s="28" t="s">
        <v>337</v>
      </c>
      <c r="B319" s="29" t="s">
        <v>26</v>
      </c>
      <c r="C319" s="82"/>
      <c r="D319" s="82"/>
      <c r="E319" s="60" t="s">
        <v>338</v>
      </c>
      <c r="F319" s="60"/>
      <c r="G319" s="54">
        <f>G320</f>
        <v>0</v>
      </c>
    </row>
    <row r="320" spans="1:7" ht="15.75" hidden="1">
      <c r="A320" s="34" t="s">
        <v>25</v>
      </c>
      <c r="B320" s="29" t="s">
        <v>26</v>
      </c>
      <c r="C320" s="82" t="s">
        <v>151</v>
      </c>
      <c r="D320" s="82" t="s">
        <v>151</v>
      </c>
      <c r="E320" s="60" t="s">
        <v>338</v>
      </c>
      <c r="F320" s="60"/>
      <c r="G320" s="54">
        <f>G321</f>
        <v>0</v>
      </c>
    </row>
    <row r="321" spans="1:7" ht="31.5" hidden="1">
      <c r="A321" s="28" t="s">
        <v>98</v>
      </c>
      <c r="B321" s="29" t="s">
        <v>26</v>
      </c>
      <c r="C321" s="82" t="s">
        <v>151</v>
      </c>
      <c r="D321" s="82" t="s">
        <v>151</v>
      </c>
      <c r="E321" s="60" t="s">
        <v>338</v>
      </c>
      <c r="F321" s="60">
        <v>244</v>
      </c>
      <c r="G321" s="75">
        <v>0</v>
      </c>
    </row>
    <row r="322" spans="1:7" ht="63.75" customHeight="1" hidden="1">
      <c r="A322" s="2" t="s">
        <v>283</v>
      </c>
      <c r="B322" s="29" t="s">
        <v>26</v>
      </c>
      <c r="C322" s="82"/>
      <c r="D322" s="82"/>
      <c r="E322" s="60" t="s">
        <v>284</v>
      </c>
      <c r="F322" s="60"/>
      <c r="G322" s="54">
        <f>G324</f>
        <v>0</v>
      </c>
    </row>
    <row r="323" spans="1:7" ht="15.75" hidden="1">
      <c r="A323" s="2" t="s">
        <v>285</v>
      </c>
      <c r="B323" s="29" t="s">
        <v>26</v>
      </c>
      <c r="C323" s="82" t="s">
        <v>87</v>
      </c>
      <c r="D323" s="82" t="s">
        <v>151</v>
      </c>
      <c r="E323" s="60"/>
      <c r="F323" s="60"/>
      <c r="G323" s="54">
        <f>G322</f>
        <v>0</v>
      </c>
    </row>
    <row r="324" spans="1:7" ht="18" customHeight="1" hidden="1">
      <c r="A324" s="2" t="s">
        <v>286</v>
      </c>
      <c r="B324" s="29" t="s">
        <v>26</v>
      </c>
      <c r="C324" s="82" t="s">
        <v>87</v>
      </c>
      <c r="D324" s="82" t="s">
        <v>151</v>
      </c>
      <c r="E324" s="60" t="s">
        <v>284</v>
      </c>
      <c r="F324" s="60">
        <v>520</v>
      </c>
      <c r="G324" s="54">
        <v>0</v>
      </c>
    </row>
    <row r="325" spans="1:7" ht="15.75">
      <c r="A325" s="65" t="s">
        <v>287</v>
      </c>
      <c r="B325" s="66"/>
      <c r="C325" s="104"/>
      <c r="D325" s="104"/>
      <c r="E325" s="85"/>
      <c r="F325" s="85"/>
      <c r="G325" s="73">
        <f>G9+G36</f>
        <v>83521.29999999999</v>
      </c>
    </row>
  </sheetData>
  <sheetProtection/>
  <mergeCells count="5">
    <mergeCell ref="A1:G1"/>
    <mergeCell ref="A2:G2"/>
    <mergeCell ref="A3:G3"/>
    <mergeCell ref="A4:G4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8"/>
  <sheetViews>
    <sheetView zoomScale="95" zoomScaleNormal="95" zoomScalePageLayoutView="0" workbookViewId="0" topLeftCell="A1">
      <selection activeCell="A6" sqref="A6:H6"/>
    </sheetView>
  </sheetViews>
  <sheetFormatPr defaultColWidth="9.00390625" defaultRowHeight="12.75"/>
  <cols>
    <col min="1" max="1" width="65.875" style="0" customWidth="1"/>
    <col min="2" max="2" width="7.625" style="0" customWidth="1"/>
    <col min="3" max="3" width="5.625" style="0" customWidth="1"/>
    <col min="4" max="4" width="4.625" style="0" customWidth="1"/>
    <col min="5" max="5" width="15.75390625" style="0" customWidth="1"/>
    <col min="6" max="6" width="6.125" style="0" customWidth="1"/>
    <col min="7" max="7" width="12.625" style="0" customWidth="1"/>
    <col min="8" max="8" width="13.375" style="0" customWidth="1"/>
  </cols>
  <sheetData>
    <row r="1" spans="1:8" ht="15.75">
      <c r="A1" s="191" t="s">
        <v>49</v>
      </c>
      <c r="B1" s="191"/>
      <c r="C1" s="191"/>
      <c r="D1" s="191"/>
      <c r="E1" s="191"/>
      <c r="F1" s="191"/>
      <c r="G1" s="191"/>
      <c r="H1" s="191"/>
    </row>
    <row r="2" spans="1:8" ht="15.75">
      <c r="A2" s="191" t="s">
        <v>19</v>
      </c>
      <c r="B2" s="191"/>
      <c r="C2" s="191"/>
      <c r="D2" s="191"/>
      <c r="E2" s="191"/>
      <c r="F2" s="191"/>
      <c r="G2" s="191"/>
      <c r="H2" s="191"/>
    </row>
    <row r="3" spans="1:8" ht="15.75">
      <c r="A3" s="191" t="s">
        <v>20</v>
      </c>
      <c r="B3" s="191"/>
      <c r="C3" s="191"/>
      <c r="D3" s="191"/>
      <c r="E3" s="191"/>
      <c r="F3" s="191"/>
      <c r="G3" s="191"/>
      <c r="H3" s="191"/>
    </row>
    <row r="4" spans="1:8" ht="15.75">
      <c r="A4" s="191" t="s">
        <v>369</v>
      </c>
      <c r="B4" s="191"/>
      <c r="C4" s="191"/>
      <c r="D4" s="191"/>
      <c r="E4" s="191"/>
      <c r="F4" s="191"/>
      <c r="G4" s="191"/>
      <c r="H4" s="191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54.75" customHeight="1">
      <c r="A6" s="193" t="s">
        <v>535</v>
      </c>
      <c r="B6" s="194"/>
      <c r="C6" s="194"/>
      <c r="D6" s="194"/>
      <c r="E6" s="194"/>
      <c r="F6" s="194"/>
      <c r="G6" s="194"/>
      <c r="H6" s="194"/>
    </row>
    <row r="8" spans="1:8" ht="31.5">
      <c r="A8" s="25" t="s">
        <v>31</v>
      </c>
      <c r="B8" s="25" t="s">
        <v>80</v>
      </c>
      <c r="C8" s="25" t="s">
        <v>81</v>
      </c>
      <c r="D8" s="25" t="s">
        <v>82</v>
      </c>
      <c r="E8" s="25" t="s">
        <v>76</v>
      </c>
      <c r="F8" s="25" t="s">
        <v>77</v>
      </c>
      <c r="G8" s="23" t="s">
        <v>371</v>
      </c>
      <c r="H8" s="23" t="s">
        <v>370</v>
      </c>
    </row>
    <row r="9" spans="1:8" ht="47.25" customHeight="1">
      <c r="A9" s="22" t="s">
        <v>83</v>
      </c>
      <c r="B9" s="26" t="s">
        <v>84</v>
      </c>
      <c r="C9" s="27"/>
      <c r="D9" s="27"/>
      <c r="E9" s="27"/>
      <c r="F9" s="27"/>
      <c r="G9" s="138">
        <f>G10+G27</f>
        <v>3901.1</v>
      </c>
      <c r="H9" s="138">
        <f>H10+H27</f>
        <v>3950.5</v>
      </c>
    </row>
    <row r="10" spans="1:8" ht="22.5" customHeight="1">
      <c r="A10" s="28" t="s">
        <v>21</v>
      </c>
      <c r="B10" s="29" t="s">
        <v>84</v>
      </c>
      <c r="C10" s="27"/>
      <c r="D10" s="27"/>
      <c r="E10" s="60" t="s">
        <v>493</v>
      </c>
      <c r="F10" s="27"/>
      <c r="G10" s="38">
        <f>G11+G20</f>
        <v>3844.7</v>
      </c>
      <c r="H10" s="38">
        <f>H11+H20</f>
        <v>3888.5</v>
      </c>
    </row>
    <row r="11" spans="1:8" ht="28.5" customHeight="1">
      <c r="A11" s="32" t="s">
        <v>86</v>
      </c>
      <c r="B11" s="29" t="s">
        <v>84</v>
      </c>
      <c r="C11" s="27"/>
      <c r="D11" s="27"/>
      <c r="E11" s="55" t="s">
        <v>494</v>
      </c>
      <c r="F11" s="27"/>
      <c r="G11" s="38">
        <f>G13+G16</f>
        <v>3325.2</v>
      </c>
      <c r="H11" s="38">
        <f>H13+H16</f>
        <v>3354.2</v>
      </c>
    </row>
    <row r="12" spans="1:8" ht="28.5" customHeight="1">
      <c r="A12" s="28" t="s">
        <v>102</v>
      </c>
      <c r="B12" s="29" t="s">
        <v>84</v>
      </c>
      <c r="C12" s="81"/>
      <c r="D12" s="81"/>
      <c r="E12" s="81" t="s">
        <v>495</v>
      </c>
      <c r="F12" s="81"/>
      <c r="G12" s="38">
        <f aca="true" t="shared" si="0" ref="G12:H14">G13</f>
        <v>1428</v>
      </c>
      <c r="H12" s="38">
        <f t="shared" si="0"/>
        <v>1457</v>
      </c>
    </row>
    <row r="13" spans="1:8" ht="31.5" customHeight="1">
      <c r="A13" s="28" t="s">
        <v>0</v>
      </c>
      <c r="B13" s="29" t="s">
        <v>84</v>
      </c>
      <c r="C13" s="29" t="s">
        <v>87</v>
      </c>
      <c r="D13" s="29" t="s">
        <v>88</v>
      </c>
      <c r="E13" s="33"/>
      <c r="F13" s="27"/>
      <c r="G13" s="38">
        <f t="shared" si="0"/>
        <v>1428</v>
      </c>
      <c r="H13" s="38">
        <f t="shared" si="0"/>
        <v>1457</v>
      </c>
    </row>
    <row r="14" spans="1:8" ht="63">
      <c r="A14" s="28" t="s">
        <v>89</v>
      </c>
      <c r="B14" s="29" t="s">
        <v>84</v>
      </c>
      <c r="C14" s="29" t="s">
        <v>87</v>
      </c>
      <c r="D14" s="29" t="s">
        <v>88</v>
      </c>
      <c r="E14" s="60" t="s">
        <v>496</v>
      </c>
      <c r="F14" s="27"/>
      <c r="G14" s="38">
        <f t="shared" si="0"/>
        <v>1428</v>
      </c>
      <c r="H14" s="38">
        <f t="shared" si="0"/>
        <v>1457</v>
      </c>
    </row>
    <row r="15" spans="1:8" ht="31.5">
      <c r="A15" s="28" t="s">
        <v>90</v>
      </c>
      <c r="B15" s="29" t="s">
        <v>84</v>
      </c>
      <c r="C15" s="29" t="s">
        <v>87</v>
      </c>
      <c r="D15" s="29" t="s">
        <v>88</v>
      </c>
      <c r="E15" s="60" t="s">
        <v>496</v>
      </c>
      <c r="F15" s="27">
        <v>121</v>
      </c>
      <c r="G15" s="38">
        <v>1428</v>
      </c>
      <c r="H15" s="38">
        <v>1457</v>
      </c>
    </row>
    <row r="16" spans="1:8" ht="47.25">
      <c r="A16" s="28" t="s">
        <v>0</v>
      </c>
      <c r="B16" s="29" t="s">
        <v>84</v>
      </c>
      <c r="C16" s="29" t="s">
        <v>87</v>
      </c>
      <c r="D16" s="29" t="s">
        <v>88</v>
      </c>
      <c r="E16" s="27"/>
      <c r="F16" s="27"/>
      <c r="G16" s="38">
        <f>G17+G19</f>
        <v>1897.2</v>
      </c>
      <c r="H16" s="38">
        <f>H17+H19</f>
        <v>1897.2</v>
      </c>
    </row>
    <row r="17" spans="1:8" ht="47.25">
      <c r="A17" s="28" t="s">
        <v>91</v>
      </c>
      <c r="B17" s="29" t="s">
        <v>84</v>
      </c>
      <c r="C17" s="29" t="s">
        <v>87</v>
      </c>
      <c r="D17" s="29" t="s">
        <v>88</v>
      </c>
      <c r="E17" s="60" t="s">
        <v>497</v>
      </c>
      <c r="F17" s="30"/>
      <c r="G17" s="38">
        <f>G18</f>
        <v>13.2</v>
      </c>
      <c r="H17" s="38">
        <f>H18</f>
        <v>13.2</v>
      </c>
    </row>
    <row r="18" spans="1:8" ht="31.5">
      <c r="A18" s="28" t="s">
        <v>92</v>
      </c>
      <c r="B18" s="29" t="s">
        <v>84</v>
      </c>
      <c r="C18" s="29" t="s">
        <v>87</v>
      </c>
      <c r="D18" s="29" t="s">
        <v>88</v>
      </c>
      <c r="E18" s="60" t="s">
        <v>497</v>
      </c>
      <c r="F18" s="30">
        <v>122</v>
      </c>
      <c r="G18" s="38">
        <v>13.2</v>
      </c>
      <c r="H18" s="38">
        <v>13.2</v>
      </c>
    </row>
    <row r="19" spans="1:8" ht="63">
      <c r="A19" s="28" t="s">
        <v>343</v>
      </c>
      <c r="B19" s="29" t="s">
        <v>84</v>
      </c>
      <c r="C19" s="82" t="s">
        <v>87</v>
      </c>
      <c r="D19" s="82" t="s">
        <v>88</v>
      </c>
      <c r="E19" s="60" t="s">
        <v>497</v>
      </c>
      <c r="F19" s="60">
        <v>123</v>
      </c>
      <c r="G19" s="38">
        <v>1884</v>
      </c>
      <c r="H19" s="38">
        <v>1884</v>
      </c>
    </row>
    <row r="20" spans="1:8" ht="31.5">
      <c r="A20" s="32" t="s">
        <v>93</v>
      </c>
      <c r="B20" s="29" t="s">
        <v>84</v>
      </c>
      <c r="C20" s="29" t="s">
        <v>87</v>
      </c>
      <c r="D20" s="29" t="s">
        <v>88</v>
      </c>
      <c r="E20" s="55" t="s">
        <v>522</v>
      </c>
      <c r="F20" s="27"/>
      <c r="G20" s="38">
        <f>G22</f>
        <v>519.5</v>
      </c>
      <c r="H20" s="38">
        <f>H22</f>
        <v>534.3</v>
      </c>
    </row>
    <row r="21" spans="1:8" ht="15.75">
      <c r="A21" s="28" t="s">
        <v>102</v>
      </c>
      <c r="B21" s="29" t="s">
        <v>84</v>
      </c>
      <c r="C21" s="81"/>
      <c r="D21" s="81"/>
      <c r="E21" s="81" t="s">
        <v>495</v>
      </c>
      <c r="F21" s="27"/>
      <c r="G21" s="38">
        <f>G22</f>
        <v>519.5</v>
      </c>
      <c r="H21" s="38">
        <f>H22</f>
        <v>534.3</v>
      </c>
    </row>
    <row r="22" spans="1:8" ht="47.25">
      <c r="A22" s="28" t="s">
        <v>0</v>
      </c>
      <c r="B22" s="29" t="s">
        <v>84</v>
      </c>
      <c r="C22" s="29" t="s">
        <v>87</v>
      </c>
      <c r="D22" s="29" t="s">
        <v>88</v>
      </c>
      <c r="E22" s="27"/>
      <c r="F22" s="27"/>
      <c r="G22" s="38">
        <f>G23</f>
        <v>519.5</v>
      </c>
      <c r="H22" s="38">
        <f>H23</f>
        <v>534.3</v>
      </c>
    </row>
    <row r="23" spans="1:8" ht="47.25">
      <c r="A23" s="28" t="s">
        <v>95</v>
      </c>
      <c r="B23" s="29" t="s">
        <v>84</v>
      </c>
      <c r="C23" s="29" t="s">
        <v>87</v>
      </c>
      <c r="D23" s="29" t="s">
        <v>88</v>
      </c>
      <c r="E23" s="60" t="s">
        <v>503</v>
      </c>
      <c r="F23" s="27"/>
      <c r="G23" s="38">
        <f>G24+G25+G26</f>
        <v>519.5</v>
      </c>
      <c r="H23" s="38">
        <f>H24+H25+H26</f>
        <v>534.3</v>
      </c>
    </row>
    <row r="24" spans="1:8" ht="31.5">
      <c r="A24" s="28" t="s">
        <v>97</v>
      </c>
      <c r="B24" s="29" t="s">
        <v>84</v>
      </c>
      <c r="C24" s="29" t="s">
        <v>87</v>
      </c>
      <c r="D24" s="29" t="s">
        <v>88</v>
      </c>
      <c r="E24" s="60" t="s">
        <v>503</v>
      </c>
      <c r="F24" s="27">
        <v>242</v>
      </c>
      <c r="G24" s="38">
        <v>79.5</v>
      </c>
      <c r="H24" s="38">
        <v>84.3</v>
      </c>
    </row>
    <row r="25" spans="1:8" ht="31.5">
      <c r="A25" s="28" t="s">
        <v>98</v>
      </c>
      <c r="B25" s="29" t="s">
        <v>84</v>
      </c>
      <c r="C25" s="29" t="s">
        <v>87</v>
      </c>
      <c r="D25" s="29" t="s">
        <v>88</v>
      </c>
      <c r="E25" s="60" t="s">
        <v>503</v>
      </c>
      <c r="F25" s="27">
        <v>244</v>
      </c>
      <c r="G25" s="38">
        <v>430</v>
      </c>
      <c r="H25" s="38">
        <v>440</v>
      </c>
    </row>
    <row r="26" spans="1:8" ht="15.75">
      <c r="A26" s="28" t="s">
        <v>99</v>
      </c>
      <c r="B26" s="29" t="s">
        <v>84</v>
      </c>
      <c r="C26" s="29" t="s">
        <v>87</v>
      </c>
      <c r="D26" s="29" t="s">
        <v>88</v>
      </c>
      <c r="E26" s="60" t="s">
        <v>503</v>
      </c>
      <c r="F26" s="27">
        <v>852</v>
      </c>
      <c r="G26" s="38">
        <v>10</v>
      </c>
      <c r="H26" s="38">
        <v>10</v>
      </c>
    </row>
    <row r="27" spans="1:8" ht="53.25" customHeight="1">
      <c r="A27" s="28" t="s">
        <v>100</v>
      </c>
      <c r="B27" s="29" t="s">
        <v>84</v>
      </c>
      <c r="C27" s="29"/>
      <c r="D27" s="29"/>
      <c r="E27" s="60" t="s">
        <v>508</v>
      </c>
      <c r="F27" s="27"/>
      <c r="G27" s="38">
        <f>G28</f>
        <v>56.4</v>
      </c>
      <c r="H27" s="38">
        <f>H28</f>
        <v>62</v>
      </c>
    </row>
    <row r="28" spans="1:8" ht="15.75">
      <c r="A28" s="28" t="s">
        <v>102</v>
      </c>
      <c r="B28" s="29" t="s">
        <v>84</v>
      </c>
      <c r="C28" s="29"/>
      <c r="D28" s="29"/>
      <c r="E28" s="60" t="s">
        <v>507</v>
      </c>
      <c r="F28" s="27"/>
      <c r="G28" s="38">
        <f>G31</f>
        <v>56.4</v>
      </c>
      <c r="H28" s="38">
        <f>H31</f>
        <v>62</v>
      </c>
    </row>
    <row r="29" spans="1:8" ht="15.75">
      <c r="A29" s="28" t="s">
        <v>102</v>
      </c>
      <c r="B29" s="29" t="s">
        <v>84</v>
      </c>
      <c r="C29" s="81"/>
      <c r="D29" s="81"/>
      <c r="E29" s="81" t="s">
        <v>506</v>
      </c>
      <c r="F29" s="27"/>
      <c r="G29" s="38">
        <f>G30</f>
        <v>56.4</v>
      </c>
      <c r="H29" s="38">
        <f>H30</f>
        <v>62</v>
      </c>
    </row>
    <row r="30" spans="1:8" ht="110.25">
      <c r="A30" s="34" t="s">
        <v>104</v>
      </c>
      <c r="B30" s="29" t="s">
        <v>84</v>
      </c>
      <c r="C30" s="29"/>
      <c r="D30" s="29"/>
      <c r="E30" s="60" t="s">
        <v>521</v>
      </c>
      <c r="F30" s="27"/>
      <c r="G30" s="38">
        <f>G32</f>
        <v>56.4</v>
      </c>
      <c r="H30" s="38">
        <f>H32</f>
        <v>62</v>
      </c>
    </row>
    <row r="31" spans="1:8" ht="47.25">
      <c r="A31" s="28" t="s">
        <v>0</v>
      </c>
      <c r="B31" s="29" t="s">
        <v>84</v>
      </c>
      <c r="C31" s="29" t="s">
        <v>87</v>
      </c>
      <c r="D31" s="29" t="s">
        <v>88</v>
      </c>
      <c r="E31" s="30"/>
      <c r="F31" s="27"/>
      <c r="G31" s="38">
        <f>G30</f>
        <v>56.4</v>
      </c>
      <c r="H31" s="38">
        <f>H30</f>
        <v>62</v>
      </c>
    </row>
    <row r="32" spans="1:8" ht="15.75">
      <c r="A32" s="2" t="s">
        <v>30</v>
      </c>
      <c r="B32" s="29" t="s">
        <v>84</v>
      </c>
      <c r="C32" s="29" t="s">
        <v>87</v>
      </c>
      <c r="D32" s="29" t="s">
        <v>88</v>
      </c>
      <c r="E32" s="60" t="s">
        <v>521</v>
      </c>
      <c r="F32" s="27">
        <v>540</v>
      </c>
      <c r="G32" s="75">
        <v>56.4</v>
      </c>
      <c r="H32" s="75">
        <v>62</v>
      </c>
    </row>
    <row r="33" spans="1:8" ht="47.25">
      <c r="A33" s="22" t="s">
        <v>106</v>
      </c>
      <c r="B33" s="26" t="s">
        <v>26</v>
      </c>
      <c r="C33" s="29"/>
      <c r="D33" s="29"/>
      <c r="E33" s="27"/>
      <c r="F33" s="27"/>
      <c r="G33" s="138">
        <f>G34+G68+G143+G187+G201+G212+G221+G247+G216</f>
        <v>91953.2</v>
      </c>
      <c r="H33" s="138">
        <f>H34+H68+H143+H187+H201+H212+H221+H247+H216</f>
        <v>105082.1</v>
      </c>
    </row>
    <row r="34" spans="1:8" ht="63">
      <c r="A34" s="34" t="s">
        <v>355</v>
      </c>
      <c r="B34" s="29" t="s">
        <v>26</v>
      </c>
      <c r="C34" s="29"/>
      <c r="D34" s="29"/>
      <c r="E34" s="27" t="s">
        <v>344</v>
      </c>
      <c r="F34" s="27"/>
      <c r="G34" s="38">
        <f>G35+G38+G43+G47+G52+G56+G60+G63</f>
        <v>9360</v>
      </c>
      <c r="H34" s="38">
        <f>H35+H38+H43+H47+H52+H56+H60+H63</f>
        <v>18206</v>
      </c>
    </row>
    <row r="35" spans="1:8" ht="15.75" hidden="1">
      <c r="A35" s="34" t="s">
        <v>2</v>
      </c>
      <c r="B35" s="29" t="s">
        <v>26</v>
      </c>
      <c r="C35" s="29" t="s">
        <v>107</v>
      </c>
      <c r="D35" s="29" t="s">
        <v>108</v>
      </c>
      <c r="E35" s="27"/>
      <c r="F35" s="27"/>
      <c r="G35" s="38">
        <f>G36</f>
        <v>0</v>
      </c>
      <c r="H35" s="38">
        <f>H36</f>
        <v>0</v>
      </c>
    </row>
    <row r="36" spans="1:8" ht="31.5" hidden="1">
      <c r="A36" s="34" t="s">
        <v>109</v>
      </c>
      <c r="B36" s="29" t="s">
        <v>26</v>
      </c>
      <c r="C36" s="29" t="s">
        <v>107</v>
      </c>
      <c r="D36" s="29" t="s">
        <v>108</v>
      </c>
      <c r="E36" s="27" t="s">
        <v>326</v>
      </c>
      <c r="F36" s="27"/>
      <c r="G36" s="38">
        <f>G37</f>
        <v>0</v>
      </c>
      <c r="H36" s="38">
        <f>H37</f>
        <v>0</v>
      </c>
    </row>
    <row r="37" spans="1:8" ht="31.5" hidden="1">
      <c r="A37" s="34" t="s">
        <v>98</v>
      </c>
      <c r="B37" s="29" t="s">
        <v>26</v>
      </c>
      <c r="C37" s="29" t="s">
        <v>107</v>
      </c>
      <c r="D37" s="29" t="s">
        <v>108</v>
      </c>
      <c r="E37" s="27" t="s">
        <v>326</v>
      </c>
      <c r="F37" s="27">
        <v>244</v>
      </c>
      <c r="G37" s="38">
        <v>0</v>
      </c>
      <c r="H37" s="38">
        <v>0</v>
      </c>
    </row>
    <row r="38" spans="1:8" ht="15.75">
      <c r="A38" s="2" t="s">
        <v>5</v>
      </c>
      <c r="B38" s="29" t="s">
        <v>26</v>
      </c>
      <c r="C38" s="29" t="s">
        <v>110</v>
      </c>
      <c r="D38" s="29" t="s">
        <v>88</v>
      </c>
      <c r="E38" s="27"/>
      <c r="F38" s="27"/>
      <c r="G38" s="38">
        <f>G40</f>
        <v>3002</v>
      </c>
      <c r="H38" s="38">
        <f>H40</f>
        <v>4210.1</v>
      </c>
    </row>
    <row r="39" spans="1:8" ht="15.75">
      <c r="A39" s="2"/>
      <c r="B39" s="29"/>
      <c r="C39" s="29"/>
      <c r="D39" s="29"/>
      <c r="E39" s="27"/>
      <c r="F39" s="27"/>
      <c r="G39" s="38"/>
      <c r="H39" s="38"/>
    </row>
    <row r="40" spans="1:8" ht="31.5">
      <c r="A40" s="34" t="s">
        <v>111</v>
      </c>
      <c r="B40" s="29" t="s">
        <v>26</v>
      </c>
      <c r="C40" s="29" t="s">
        <v>110</v>
      </c>
      <c r="D40" s="29" t="s">
        <v>88</v>
      </c>
      <c r="E40" s="27" t="s">
        <v>327</v>
      </c>
      <c r="F40" s="27"/>
      <c r="G40" s="38">
        <f>G41+G42</f>
        <v>3002</v>
      </c>
      <c r="H40" s="38">
        <f>H41+H42</f>
        <v>4210.1</v>
      </c>
    </row>
    <row r="41" spans="1:8" ht="31.5">
      <c r="A41" s="2" t="s">
        <v>112</v>
      </c>
      <c r="B41" s="29" t="s">
        <v>26</v>
      </c>
      <c r="C41" s="29" t="s">
        <v>110</v>
      </c>
      <c r="D41" s="29" t="s">
        <v>88</v>
      </c>
      <c r="E41" s="27" t="s">
        <v>327</v>
      </c>
      <c r="F41" s="27">
        <v>243</v>
      </c>
      <c r="G41" s="38">
        <v>650</v>
      </c>
      <c r="H41" s="38">
        <v>1700</v>
      </c>
    </row>
    <row r="42" spans="1:8" ht="31.5">
      <c r="A42" s="34" t="s">
        <v>98</v>
      </c>
      <c r="B42" s="29" t="s">
        <v>26</v>
      </c>
      <c r="C42" s="29" t="s">
        <v>110</v>
      </c>
      <c r="D42" s="29" t="s">
        <v>88</v>
      </c>
      <c r="E42" s="27" t="s">
        <v>327</v>
      </c>
      <c r="F42" s="27">
        <v>244</v>
      </c>
      <c r="G42" s="38">
        <v>2352</v>
      </c>
      <c r="H42" s="38">
        <v>2510.1</v>
      </c>
    </row>
    <row r="43" spans="1:8" ht="15.75">
      <c r="A43" s="34" t="s">
        <v>2</v>
      </c>
      <c r="B43" s="29" t="s">
        <v>26</v>
      </c>
      <c r="C43" s="29" t="s">
        <v>107</v>
      </c>
      <c r="D43" s="29" t="s">
        <v>108</v>
      </c>
      <c r="E43" s="31"/>
      <c r="F43" s="31"/>
      <c r="G43" s="38">
        <f>G45</f>
        <v>0</v>
      </c>
      <c r="H43" s="38">
        <f>H45</f>
        <v>0</v>
      </c>
    </row>
    <row r="44" spans="1:8" ht="15.75">
      <c r="A44" s="34"/>
      <c r="B44" s="29"/>
      <c r="C44" s="29"/>
      <c r="D44" s="29"/>
      <c r="E44" s="31"/>
      <c r="F44" s="31"/>
      <c r="G44" s="38"/>
      <c r="H44" s="38"/>
    </row>
    <row r="45" spans="1:8" ht="31.5">
      <c r="A45" s="34" t="s">
        <v>113</v>
      </c>
      <c r="B45" s="29" t="s">
        <v>26</v>
      </c>
      <c r="C45" s="29" t="s">
        <v>107</v>
      </c>
      <c r="D45" s="29" t="s">
        <v>108</v>
      </c>
      <c r="E45" s="27" t="s">
        <v>328</v>
      </c>
      <c r="F45" s="27"/>
      <c r="G45" s="38">
        <f>G46</f>
        <v>0</v>
      </c>
      <c r="H45" s="38">
        <f>H46</f>
        <v>0</v>
      </c>
    </row>
    <row r="46" spans="1:8" ht="31.5">
      <c r="A46" s="34" t="s">
        <v>98</v>
      </c>
      <c r="B46" s="29" t="s">
        <v>26</v>
      </c>
      <c r="C46" s="29" t="s">
        <v>107</v>
      </c>
      <c r="D46" s="29" t="s">
        <v>108</v>
      </c>
      <c r="E46" s="27" t="s">
        <v>328</v>
      </c>
      <c r="F46" s="27">
        <v>244</v>
      </c>
      <c r="G46" s="38">
        <v>0</v>
      </c>
      <c r="H46" s="38">
        <v>0</v>
      </c>
    </row>
    <row r="47" spans="1:8" ht="15.75">
      <c r="A47" s="34" t="s">
        <v>4</v>
      </c>
      <c r="B47" s="29" t="s">
        <v>26</v>
      </c>
      <c r="C47" s="29" t="s">
        <v>110</v>
      </c>
      <c r="D47" s="29" t="s">
        <v>115</v>
      </c>
      <c r="E47" s="31"/>
      <c r="F47" s="31"/>
      <c r="G47" s="38">
        <f>G49</f>
        <v>3750</v>
      </c>
      <c r="H47" s="38">
        <f>H49</f>
        <v>4743.6</v>
      </c>
    </row>
    <row r="48" spans="1:8" ht="15.75">
      <c r="A48" s="34"/>
      <c r="B48" s="29"/>
      <c r="C48" s="29"/>
      <c r="D48" s="29"/>
      <c r="E48" s="31"/>
      <c r="F48" s="31"/>
      <c r="G48" s="38"/>
      <c r="H48" s="38"/>
    </row>
    <row r="49" spans="1:8" ht="31.5">
      <c r="A49" s="34" t="s">
        <v>113</v>
      </c>
      <c r="B49" s="29" t="s">
        <v>26</v>
      </c>
      <c r="C49" s="29" t="s">
        <v>110</v>
      </c>
      <c r="D49" s="29" t="s">
        <v>115</v>
      </c>
      <c r="E49" s="27" t="s">
        <v>328</v>
      </c>
      <c r="F49" s="31"/>
      <c r="G49" s="38">
        <f>G51+G50</f>
        <v>3750</v>
      </c>
      <c r="H49" s="38">
        <f>H51+H50</f>
        <v>4743.6</v>
      </c>
    </row>
    <row r="50" spans="1:8" ht="31.5" hidden="1">
      <c r="A50" s="2" t="s">
        <v>112</v>
      </c>
      <c r="B50" s="29" t="s">
        <v>26</v>
      </c>
      <c r="C50" s="29" t="s">
        <v>110</v>
      </c>
      <c r="D50" s="29" t="s">
        <v>115</v>
      </c>
      <c r="E50" s="27" t="s">
        <v>328</v>
      </c>
      <c r="F50" s="27">
        <v>243</v>
      </c>
      <c r="G50" s="38">
        <v>0</v>
      </c>
      <c r="H50" s="38">
        <v>0</v>
      </c>
    </row>
    <row r="51" spans="1:8" ht="31.5">
      <c r="A51" s="9" t="s">
        <v>374</v>
      </c>
      <c r="B51" s="29" t="s">
        <v>26</v>
      </c>
      <c r="C51" s="29" t="s">
        <v>110</v>
      </c>
      <c r="D51" s="29" t="s">
        <v>115</v>
      </c>
      <c r="E51" s="27" t="s">
        <v>328</v>
      </c>
      <c r="F51" s="37">
        <v>414</v>
      </c>
      <c r="G51" s="38">
        <v>3750</v>
      </c>
      <c r="H51" s="38">
        <v>4743.6</v>
      </c>
    </row>
    <row r="52" spans="1:8" ht="15.75">
      <c r="A52" s="34" t="s">
        <v>4</v>
      </c>
      <c r="B52" s="29" t="s">
        <v>26</v>
      </c>
      <c r="C52" s="29" t="s">
        <v>110</v>
      </c>
      <c r="D52" s="29" t="s">
        <v>115</v>
      </c>
      <c r="E52" s="31"/>
      <c r="F52" s="31"/>
      <c r="G52" s="38">
        <f>G54</f>
        <v>0</v>
      </c>
      <c r="H52" s="38">
        <f>H54</f>
        <v>1970</v>
      </c>
    </row>
    <row r="53" spans="1:8" ht="15.75">
      <c r="A53" s="34"/>
      <c r="B53" s="29"/>
      <c r="C53" s="29"/>
      <c r="D53" s="29"/>
      <c r="E53" s="31"/>
      <c r="F53" s="31"/>
      <c r="G53" s="38"/>
      <c r="H53" s="38"/>
    </row>
    <row r="54" spans="1:8" ht="31.5">
      <c r="A54" s="34" t="s">
        <v>117</v>
      </c>
      <c r="B54" s="29" t="s">
        <v>26</v>
      </c>
      <c r="C54" s="29" t="s">
        <v>110</v>
      </c>
      <c r="D54" s="29" t="s">
        <v>115</v>
      </c>
      <c r="E54" s="27" t="s">
        <v>329</v>
      </c>
      <c r="F54" s="27"/>
      <c r="G54" s="38">
        <f>G55</f>
        <v>0</v>
      </c>
      <c r="H54" s="38">
        <f>H55</f>
        <v>1970</v>
      </c>
    </row>
    <row r="55" spans="1:8" ht="31.5">
      <c r="A55" s="2" t="s">
        <v>112</v>
      </c>
      <c r="B55" s="29" t="s">
        <v>26</v>
      </c>
      <c r="C55" s="29" t="s">
        <v>110</v>
      </c>
      <c r="D55" s="29" t="s">
        <v>115</v>
      </c>
      <c r="E55" s="27" t="s">
        <v>329</v>
      </c>
      <c r="F55" s="27">
        <v>243</v>
      </c>
      <c r="G55" s="38">
        <v>0</v>
      </c>
      <c r="H55" s="38">
        <v>1970</v>
      </c>
    </row>
    <row r="56" spans="1:8" ht="15.75">
      <c r="A56" s="2" t="s">
        <v>3</v>
      </c>
      <c r="B56" s="29" t="s">
        <v>26</v>
      </c>
      <c r="C56" s="29" t="s">
        <v>110</v>
      </c>
      <c r="D56" s="29" t="s">
        <v>87</v>
      </c>
      <c r="E56" s="31"/>
      <c r="F56" s="31"/>
      <c r="G56" s="38">
        <f>G58</f>
        <v>400</v>
      </c>
      <c r="H56" s="38">
        <f>H58</f>
        <v>5024.3</v>
      </c>
    </row>
    <row r="57" spans="1:8" ht="15.75">
      <c r="A57" s="2"/>
      <c r="B57" s="29"/>
      <c r="C57" s="29"/>
      <c r="D57" s="29"/>
      <c r="E57" s="31"/>
      <c r="F57" s="31"/>
      <c r="G57" s="38"/>
      <c r="H57" s="38"/>
    </row>
    <row r="58" spans="1:8" ht="31.5">
      <c r="A58" s="34" t="s">
        <v>118</v>
      </c>
      <c r="B58" s="29" t="s">
        <v>26</v>
      </c>
      <c r="C58" s="29" t="s">
        <v>110</v>
      </c>
      <c r="D58" s="29" t="s">
        <v>87</v>
      </c>
      <c r="E58" s="27" t="s">
        <v>330</v>
      </c>
      <c r="F58" s="27"/>
      <c r="G58" s="38">
        <f>G59</f>
        <v>400</v>
      </c>
      <c r="H58" s="38">
        <f>H59</f>
        <v>5024.3</v>
      </c>
    </row>
    <row r="59" spans="1:8" ht="48.75" customHeight="1">
      <c r="A59" s="2" t="s">
        <v>119</v>
      </c>
      <c r="B59" s="29" t="s">
        <v>26</v>
      </c>
      <c r="C59" s="29" t="s">
        <v>110</v>
      </c>
      <c r="D59" s="29" t="s">
        <v>87</v>
      </c>
      <c r="E59" s="27" t="s">
        <v>330</v>
      </c>
      <c r="F59" s="27">
        <v>810</v>
      </c>
      <c r="G59" s="38">
        <v>400</v>
      </c>
      <c r="H59" s="38">
        <v>5024.3</v>
      </c>
    </row>
    <row r="60" spans="1:8" ht="15.75" hidden="1">
      <c r="A60" s="2" t="s">
        <v>5</v>
      </c>
      <c r="B60" s="29" t="s">
        <v>26</v>
      </c>
      <c r="C60" s="29" t="s">
        <v>110</v>
      </c>
      <c r="D60" s="29" t="s">
        <v>88</v>
      </c>
      <c r="E60" s="31"/>
      <c r="F60" s="31"/>
      <c r="G60" s="38">
        <f>G61</f>
        <v>0</v>
      </c>
      <c r="H60" s="38">
        <f>H61</f>
        <v>0</v>
      </c>
    </row>
    <row r="61" spans="1:8" ht="31.5" hidden="1">
      <c r="A61" s="34" t="s">
        <v>118</v>
      </c>
      <c r="B61" s="29" t="s">
        <v>26</v>
      </c>
      <c r="C61" s="29" t="s">
        <v>110</v>
      </c>
      <c r="D61" s="29" t="s">
        <v>88</v>
      </c>
      <c r="E61" s="27" t="s">
        <v>330</v>
      </c>
      <c r="F61" s="31"/>
      <c r="G61" s="38">
        <f>G62</f>
        <v>0</v>
      </c>
      <c r="H61" s="38">
        <f>H62</f>
        <v>0</v>
      </c>
    </row>
    <row r="62" spans="1:8" ht="31.5" hidden="1">
      <c r="A62" s="34" t="s">
        <v>98</v>
      </c>
      <c r="B62" s="29" t="s">
        <v>26</v>
      </c>
      <c r="C62" s="29" t="s">
        <v>110</v>
      </c>
      <c r="D62" s="29" t="s">
        <v>88</v>
      </c>
      <c r="E62" s="27" t="s">
        <v>330</v>
      </c>
      <c r="F62" s="27">
        <v>244</v>
      </c>
      <c r="G62" s="38">
        <v>0</v>
      </c>
      <c r="H62" s="38">
        <v>0</v>
      </c>
    </row>
    <row r="63" spans="1:8" ht="15.75">
      <c r="A63" s="2" t="s">
        <v>3</v>
      </c>
      <c r="B63" s="29" t="s">
        <v>26</v>
      </c>
      <c r="C63" s="29" t="s">
        <v>110</v>
      </c>
      <c r="D63" s="29" t="s">
        <v>87</v>
      </c>
      <c r="E63" s="38"/>
      <c r="F63" s="38"/>
      <c r="G63" s="38">
        <f>G65</f>
        <v>2208</v>
      </c>
      <c r="H63" s="38">
        <f>H65</f>
        <v>2258</v>
      </c>
    </row>
    <row r="64" spans="1:8" ht="31.5">
      <c r="A64" s="2" t="s">
        <v>391</v>
      </c>
      <c r="B64" s="29" t="s">
        <v>26</v>
      </c>
      <c r="C64" s="82" t="s">
        <v>110</v>
      </c>
      <c r="D64" s="82" t="s">
        <v>87</v>
      </c>
      <c r="E64" s="81" t="s">
        <v>390</v>
      </c>
      <c r="F64" s="38"/>
      <c r="G64" s="38">
        <f>G65</f>
        <v>2208</v>
      </c>
      <c r="H64" s="38">
        <f>H65</f>
        <v>2258</v>
      </c>
    </row>
    <row r="65" spans="1:8" ht="31.5">
      <c r="A65" s="2" t="s">
        <v>120</v>
      </c>
      <c r="B65" s="29" t="s">
        <v>26</v>
      </c>
      <c r="C65" s="29" t="s">
        <v>110</v>
      </c>
      <c r="D65" s="29" t="s">
        <v>87</v>
      </c>
      <c r="E65" s="81" t="s">
        <v>392</v>
      </c>
      <c r="F65" s="27"/>
      <c r="G65" s="38">
        <f>G67+G66</f>
        <v>2208</v>
      </c>
      <c r="H65" s="38">
        <f>H67+H66</f>
        <v>2258</v>
      </c>
    </row>
    <row r="66" spans="1:8" ht="31.5">
      <c r="A66" s="34" t="s">
        <v>98</v>
      </c>
      <c r="B66" s="29" t="s">
        <v>26</v>
      </c>
      <c r="C66" s="29" t="s">
        <v>110</v>
      </c>
      <c r="D66" s="29" t="s">
        <v>87</v>
      </c>
      <c r="E66" s="81" t="s">
        <v>392</v>
      </c>
      <c r="F66" s="27">
        <v>244</v>
      </c>
      <c r="G66" s="38">
        <v>150</v>
      </c>
      <c r="H66" s="38">
        <v>200</v>
      </c>
    </row>
    <row r="67" spans="1:8" ht="15.75">
      <c r="A67" s="28" t="s">
        <v>375</v>
      </c>
      <c r="B67" s="29" t="s">
        <v>26</v>
      </c>
      <c r="C67" s="29" t="s">
        <v>110</v>
      </c>
      <c r="D67" s="29" t="s">
        <v>87</v>
      </c>
      <c r="E67" s="81" t="s">
        <v>392</v>
      </c>
      <c r="F67" s="27">
        <v>853</v>
      </c>
      <c r="G67" s="38">
        <v>2058</v>
      </c>
      <c r="H67" s="38">
        <v>2058</v>
      </c>
    </row>
    <row r="68" spans="1:8" ht="51" customHeight="1">
      <c r="A68" s="40" t="s">
        <v>356</v>
      </c>
      <c r="B68" s="29" t="s">
        <v>26</v>
      </c>
      <c r="C68" s="29"/>
      <c r="D68" s="29"/>
      <c r="E68" s="27" t="s">
        <v>124</v>
      </c>
      <c r="F68" s="27"/>
      <c r="G68" s="38">
        <f>G69+G88+G97+G111+G123+G131</f>
        <v>6450.5</v>
      </c>
      <c r="H68" s="38">
        <f>H69+H88+H97+H111+H123+H131</f>
        <v>6775</v>
      </c>
    </row>
    <row r="69" spans="1:8" ht="63">
      <c r="A69" s="35" t="s">
        <v>125</v>
      </c>
      <c r="B69" s="29" t="s">
        <v>26</v>
      </c>
      <c r="C69" s="29"/>
      <c r="D69" s="29"/>
      <c r="E69" s="36" t="s">
        <v>126</v>
      </c>
      <c r="F69" s="36"/>
      <c r="G69" s="140">
        <f>G70+G80+G83</f>
        <v>3014</v>
      </c>
      <c r="H69" s="140">
        <f>H70+H80+H83</f>
        <v>3138</v>
      </c>
    </row>
    <row r="70" spans="1:8" ht="15.75">
      <c r="A70" s="28" t="s">
        <v>1</v>
      </c>
      <c r="B70" s="29" t="s">
        <v>26</v>
      </c>
      <c r="C70" s="29" t="s">
        <v>87</v>
      </c>
      <c r="D70" s="29" t="s">
        <v>127</v>
      </c>
      <c r="E70" s="36"/>
      <c r="F70" s="36"/>
      <c r="G70" s="38">
        <f>G71+G74+G76+G78</f>
        <v>2794</v>
      </c>
      <c r="H70" s="38">
        <f>H71+H74+H76+H78</f>
        <v>2908</v>
      </c>
    </row>
    <row r="71" spans="1:8" ht="33" customHeight="1">
      <c r="A71" s="34" t="s">
        <v>128</v>
      </c>
      <c r="B71" s="29" t="s">
        <v>26</v>
      </c>
      <c r="C71" s="29" t="s">
        <v>87</v>
      </c>
      <c r="D71" s="29" t="s">
        <v>127</v>
      </c>
      <c r="E71" s="27" t="s">
        <v>129</v>
      </c>
      <c r="F71" s="27"/>
      <c r="G71" s="38">
        <f>G72+G73</f>
        <v>2629</v>
      </c>
      <c r="H71" s="38">
        <f>H72+H73</f>
        <v>2743</v>
      </c>
    </row>
    <row r="72" spans="1:8" ht="31.5">
      <c r="A72" s="28" t="s">
        <v>98</v>
      </c>
      <c r="B72" s="29" t="s">
        <v>26</v>
      </c>
      <c r="C72" s="29" t="s">
        <v>87</v>
      </c>
      <c r="D72" s="29" t="s">
        <v>127</v>
      </c>
      <c r="E72" s="27" t="s">
        <v>129</v>
      </c>
      <c r="F72" s="27">
        <v>244</v>
      </c>
      <c r="G72" s="38">
        <v>2619</v>
      </c>
      <c r="H72" s="38">
        <v>2733</v>
      </c>
    </row>
    <row r="73" spans="1:8" ht="15.75">
      <c r="A73" s="2" t="s">
        <v>130</v>
      </c>
      <c r="B73" s="29" t="s">
        <v>26</v>
      </c>
      <c r="C73" s="29" t="s">
        <v>87</v>
      </c>
      <c r="D73" s="29" t="s">
        <v>127</v>
      </c>
      <c r="E73" s="27" t="s">
        <v>129</v>
      </c>
      <c r="F73" s="27">
        <v>350</v>
      </c>
      <c r="G73" s="38">
        <v>10</v>
      </c>
      <c r="H73" s="38">
        <v>10</v>
      </c>
    </row>
    <row r="74" spans="1:8" ht="31.5">
      <c r="A74" s="34" t="s">
        <v>131</v>
      </c>
      <c r="B74" s="29" t="s">
        <v>26</v>
      </c>
      <c r="C74" s="29" t="s">
        <v>87</v>
      </c>
      <c r="D74" s="29" t="s">
        <v>127</v>
      </c>
      <c r="E74" s="27" t="s">
        <v>132</v>
      </c>
      <c r="F74" s="27"/>
      <c r="G74" s="38">
        <f>G75</f>
        <v>155</v>
      </c>
      <c r="H74" s="38">
        <f>H75</f>
        <v>155</v>
      </c>
    </row>
    <row r="75" spans="1:8" ht="31.5">
      <c r="A75" s="28" t="s">
        <v>98</v>
      </c>
      <c r="B75" s="29" t="s">
        <v>26</v>
      </c>
      <c r="C75" s="29" t="s">
        <v>87</v>
      </c>
      <c r="D75" s="29" t="s">
        <v>127</v>
      </c>
      <c r="E75" s="27" t="s">
        <v>132</v>
      </c>
      <c r="F75" s="27">
        <v>244</v>
      </c>
      <c r="G75" s="38">
        <v>155</v>
      </c>
      <c r="H75" s="38">
        <v>155</v>
      </c>
    </row>
    <row r="76" spans="1:8" ht="17.25" customHeight="1" hidden="1">
      <c r="A76" s="34" t="s">
        <v>133</v>
      </c>
      <c r="B76" s="29" t="s">
        <v>26</v>
      </c>
      <c r="C76" s="29" t="s">
        <v>87</v>
      </c>
      <c r="D76" s="29" t="s">
        <v>127</v>
      </c>
      <c r="E76" s="27" t="s">
        <v>134</v>
      </c>
      <c r="F76" s="27"/>
      <c r="G76" s="137">
        <f>G77</f>
        <v>0</v>
      </c>
      <c r="H76" s="137">
        <f>H77</f>
        <v>0</v>
      </c>
    </row>
    <row r="77" spans="1:8" ht="31.5" hidden="1">
      <c r="A77" s="28" t="s">
        <v>98</v>
      </c>
      <c r="B77" s="29" t="s">
        <v>26</v>
      </c>
      <c r="C77" s="29" t="s">
        <v>87</v>
      </c>
      <c r="D77" s="29" t="s">
        <v>127</v>
      </c>
      <c r="E77" s="27" t="s">
        <v>134</v>
      </c>
      <c r="F77" s="27">
        <v>244</v>
      </c>
      <c r="G77" s="137">
        <v>0</v>
      </c>
      <c r="H77" s="137">
        <v>0</v>
      </c>
    </row>
    <row r="78" spans="1:8" ht="15.75">
      <c r="A78" s="34" t="s">
        <v>135</v>
      </c>
      <c r="B78" s="29" t="s">
        <v>26</v>
      </c>
      <c r="C78" s="29" t="s">
        <v>87</v>
      </c>
      <c r="D78" s="29" t="s">
        <v>127</v>
      </c>
      <c r="E78" s="27" t="s">
        <v>136</v>
      </c>
      <c r="F78" s="27"/>
      <c r="G78" s="38">
        <f>G79</f>
        <v>10</v>
      </c>
      <c r="H78" s="38">
        <f>H79</f>
        <v>10</v>
      </c>
    </row>
    <row r="79" spans="1:8" ht="15.75">
      <c r="A79" s="2" t="s">
        <v>130</v>
      </c>
      <c r="B79" s="29" t="s">
        <v>26</v>
      </c>
      <c r="C79" s="29" t="s">
        <v>87</v>
      </c>
      <c r="D79" s="29" t="s">
        <v>127</v>
      </c>
      <c r="E79" s="27" t="s">
        <v>136</v>
      </c>
      <c r="F79" s="27">
        <v>350</v>
      </c>
      <c r="G79" s="38">
        <v>10</v>
      </c>
      <c r="H79" s="38">
        <v>10</v>
      </c>
    </row>
    <row r="80" spans="1:8" ht="15.75">
      <c r="A80" s="28" t="s">
        <v>5</v>
      </c>
      <c r="B80" s="29"/>
      <c r="C80" s="29" t="s">
        <v>110</v>
      </c>
      <c r="D80" s="29" t="s">
        <v>88</v>
      </c>
      <c r="E80" s="27"/>
      <c r="F80" s="27"/>
      <c r="G80" s="38">
        <f>G81</f>
        <v>220</v>
      </c>
      <c r="H80" s="38">
        <f>H81</f>
        <v>230</v>
      </c>
    </row>
    <row r="81" spans="1:8" ht="15.75">
      <c r="A81" s="34" t="s">
        <v>135</v>
      </c>
      <c r="B81" s="29" t="s">
        <v>26</v>
      </c>
      <c r="C81" s="29" t="s">
        <v>110</v>
      </c>
      <c r="D81" s="29" t="s">
        <v>88</v>
      </c>
      <c r="E81" s="27" t="s">
        <v>136</v>
      </c>
      <c r="F81" s="27"/>
      <c r="G81" s="38">
        <f>G82</f>
        <v>220</v>
      </c>
      <c r="H81" s="38">
        <f>H82</f>
        <v>230</v>
      </c>
    </row>
    <row r="82" spans="1:8" ht="31.5">
      <c r="A82" s="28" t="s">
        <v>98</v>
      </c>
      <c r="B82" s="29" t="s">
        <v>26</v>
      </c>
      <c r="C82" s="29" t="s">
        <v>110</v>
      </c>
      <c r="D82" s="29" t="s">
        <v>88</v>
      </c>
      <c r="E82" s="27" t="s">
        <v>136</v>
      </c>
      <c r="F82" s="27">
        <v>244</v>
      </c>
      <c r="G82" s="38">
        <v>220</v>
      </c>
      <c r="H82" s="38">
        <v>230</v>
      </c>
    </row>
    <row r="83" spans="1:8" ht="15.75">
      <c r="A83" s="28" t="s">
        <v>1</v>
      </c>
      <c r="B83" s="29"/>
      <c r="C83" s="29" t="s">
        <v>87</v>
      </c>
      <c r="D83" s="29" t="s">
        <v>127</v>
      </c>
      <c r="E83" s="27"/>
      <c r="F83" s="27"/>
      <c r="G83" s="38">
        <f>G84+G86</f>
        <v>0</v>
      </c>
      <c r="H83" s="38">
        <f>H84+H86</f>
        <v>0</v>
      </c>
    </row>
    <row r="84" spans="1:8" ht="15.75">
      <c r="A84" s="34" t="s">
        <v>137</v>
      </c>
      <c r="B84" s="29" t="s">
        <v>26</v>
      </c>
      <c r="C84" s="29" t="s">
        <v>87</v>
      </c>
      <c r="D84" s="29" t="s">
        <v>127</v>
      </c>
      <c r="E84" s="27" t="s">
        <v>138</v>
      </c>
      <c r="F84" s="27"/>
      <c r="G84" s="38">
        <f>G85</f>
        <v>0</v>
      </c>
      <c r="H84" s="38">
        <f>H85</f>
        <v>0</v>
      </c>
    </row>
    <row r="85" spans="1:8" ht="31.5">
      <c r="A85" s="28" t="s">
        <v>98</v>
      </c>
      <c r="B85" s="29" t="s">
        <v>26</v>
      </c>
      <c r="C85" s="29" t="s">
        <v>87</v>
      </c>
      <c r="D85" s="29" t="s">
        <v>127</v>
      </c>
      <c r="E85" s="27" t="s">
        <v>138</v>
      </c>
      <c r="F85" s="27">
        <v>244</v>
      </c>
      <c r="G85" s="38">
        <v>0</v>
      </c>
      <c r="H85" s="38">
        <v>0</v>
      </c>
    </row>
    <row r="86" spans="1:8" ht="31.5">
      <c r="A86" s="34" t="s">
        <v>139</v>
      </c>
      <c r="B86" s="29" t="s">
        <v>26</v>
      </c>
      <c r="C86" s="29" t="s">
        <v>87</v>
      </c>
      <c r="D86" s="29" t="s">
        <v>127</v>
      </c>
      <c r="E86" s="27" t="s">
        <v>140</v>
      </c>
      <c r="F86" s="27"/>
      <c r="G86" s="38">
        <f>G87</f>
        <v>0</v>
      </c>
      <c r="H86" s="38">
        <f>H87</f>
        <v>0</v>
      </c>
    </row>
    <row r="87" spans="1:8" ht="31.5">
      <c r="A87" s="28" t="s">
        <v>98</v>
      </c>
      <c r="B87" s="29" t="s">
        <v>26</v>
      </c>
      <c r="C87" s="29" t="s">
        <v>87</v>
      </c>
      <c r="D87" s="29" t="s">
        <v>127</v>
      </c>
      <c r="E87" s="27" t="s">
        <v>140</v>
      </c>
      <c r="F87" s="27">
        <v>244</v>
      </c>
      <c r="G87" s="38">
        <v>0</v>
      </c>
      <c r="H87" s="38">
        <v>0</v>
      </c>
    </row>
    <row r="88" spans="1:8" ht="63">
      <c r="A88" s="35" t="s">
        <v>357</v>
      </c>
      <c r="B88" s="41" t="s">
        <v>26</v>
      </c>
      <c r="C88" s="42"/>
      <c r="D88" s="42"/>
      <c r="E88" s="36" t="s">
        <v>141</v>
      </c>
      <c r="F88" s="27"/>
      <c r="G88" s="140">
        <f>G89</f>
        <v>736</v>
      </c>
      <c r="H88" s="140">
        <f>H89</f>
        <v>767</v>
      </c>
    </row>
    <row r="89" spans="1:8" ht="15.75">
      <c r="A89" s="8" t="s">
        <v>28</v>
      </c>
      <c r="B89" s="29" t="s">
        <v>26</v>
      </c>
      <c r="C89" s="29" t="s">
        <v>142</v>
      </c>
      <c r="D89" s="29" t="s">
        <v>110</v>
      </c>
      <c r="E89" s="43"/>
      <c r="F89" s="27"/>
      <c r="G89" s="38">
        <f>G90+G93+G95</f>
        <v>736</v>
      </c>
      <c r="H89" s="38">
        <f>H90+H93+H95</f>
        <v>767</v>
      </c>
    </row>
    <row r="90" spans="1:8" ht="15.75">
      <c r="A90" s="34" t="s">
        <v>143</v>
      </c>
      <c r="B90" s="29" t="s">
        <v>26</v>
      </c>
      <c r="C90" s="29" t="s">
        <v>142</v>
      </c>
      <c r="D90" s="29" t="s">
        <v>110</v>
      </c>
      <c r="E90" s="27" t="s">
        <v>144</v>
      </c>
      <c r="F90" s="27"/>
      <c r="G90" s="38">
        <f>G91+G92</f>
        <v>549</v>
      </c>
      <c r="H90" s="38">
        <f>H91+H92</f>
        <v>562</v>
      </c>
    </row>
    <row r="91" spans="1:8" ht="31.5">
      <c r="A91" s="28" t="s">
        <v>98</v>
      </c>
      <c r="B91" s="29" t="s">
        <v>26</v>
      </c>
      <c r="C91" s="29" t="s">
        <v>142</v>
      </c>
      <c r="D91" s="29" t="s">
        <v>110</v>
      </c>
      <c r="E91" s="27" t="s">
        <v>144</v>
      </c>
      <c r="F91" s="27">
        <v>244</v>
      </c>
      <c r="G91" s="38">
        <v>549</v>
      </c>
      <c r="H91" s="38">
        <v>562</v>
      </c>
    </row>
    <row r="92" spans="1:8" ht="15.75" hidden="1">
      <c r="A92" s="2" t="s">
        <v>145</v>
      </c>
      <c r="B92" s="29" t="s">
        <v>26</v>
      </c>
      <c r="C92" s="29" t="s">
        <v>142</v>
      </c>
      <c r="D92" s="29" t="s">
        <v>110</v>
      </c>
      <c r="E92" s="27" t="s">
        <v>144</v>
      </c>
      <c r="F92" s="27">
        <v>852</v>
      </c>
      <c r="G92" s="38">
        <v>0</v>
      </c>
      <c r="H92" s="38">
        <v>0</v>
      </c>
    </row>
    <row r="93" spans="1:8" ht="15.75">
      <c r="A93" s="34" t="s">
        <v>146</v>
      </c>
      <c r="B93" s="29" t="s">
        <v>26</v>
      </c>
      <c r="C93" s="29" t="s">
        <v>142</v>
      </c>
      <c r="D93" s="29" t="s">
        <v>110</v>
      </c>
      <c r="E93" s="27" t="s">
        <v>147</v>
      </c>
      <c r="F93" s="27"/>
      <c r="G93" s="38">
        <f>G94</f>
        <v>110</v>
      </c>
      <c r="H93" s="38">
        <f>H94</f>
        <v>115</v>
      </c>
    </row>
    <row r="94" spans="1:8" ht="31.5">
      <c r="A94" s="28" t="s">
        <v>98</v>
      </c>
      <c r="B94" s="29" t="s">
        <v>26</v>
      </c>
      <c r="C94" s="29" t="s">
        <v>142</v>
      </c>
      <c r="D94" s="29" t="s">
        <v>110</v>
      </c>
      <c r="E94" s="27" t="s">
        <v>147</v>
      </c>
      <c r="F94" s="27">
        <v>244</v>
      </c>
      <c r="G94" s="38">
        <v>110</v>
      </c>
      <c r="H94" s="38">
        <v>115</v>
      </c>
    </row>
    <row r="95" spans="1:8" ht="31.5">
      <c r="A95" s="34" t="s">
        <v>529</v>
      </c>
      <c r="B95" s="29" t="s">
        <v>26</v>
      </c>
      <c r="C95" s="29" t="s">
        <v>142</v>
      </c>
      <c r="D95" s="29" t="s">
        <v>110</v>
      </c>
      <c r="E95" s="27" t="s">
        <v>148</v>
      </c>
      <c r="F95" s="27"/>
      <c r="G95" s="143">
        <f>G96</f>
        <v>77</v>
      </c>
      <c r="H95" s="143">
        <f>H96</f>
        <v>90</v>
      </c>
    </row>
    <row r="96" spans="1:8" ht="31.5">
      <c r="A96" s="28" t="s">
        <v>98</v>
      </c>
      <c r="B96" s="29" t="s">
        <v>26</v>
      </c>
      <c r="C96" s="29" t="s">
        <v>142</v>
      </c>
      <c r="D96" s="29" t="s">
        <v>110</v>
      </c>
      <c r="E96" s="27" t="s">
        <v>148</v>
      </c>
      <c r="F96" s="27">
        <v>244</v>
      </c>
      <c r="G96" s="38">
        <v>77</v>
      </c>
      <c r="H96" s="38">
        <v>90</v>
      </c>
    </row>
    <row r="97" spans="1:8" ht="47.25">
      <c r="A97" s="35" t="s">
        <v>149</v>
      </c>
      <c r="B97" s="29" t="s">
        <v>26</v>
      </c>
      <c r="C97" s="44"/>
      <c r="D97" s="44"/>
      <c r="E97" s="36" t="s">
        <v>150</v>
      </c>
      <c r="F97" s="36"/>
      <c r="G97" s="140">
        <f>G98</f>
        <v>1438</v>
      </c>
      <c r="H97" s="140">
        <f>H98</f>
        <v>1507</v>
      </c>
    </row>
    <row r="98" spans="1:8" ht="15.75">
      <c r="A98" s="34" t="s">
        <v>25</v>
      </c>
      <c r="B98" s="29" t="s">
        <v>26</v>
      </c>
      <c r="C98" s="29" t="s">
        <v>151</v>
      </c>
      <c r="D98" s="29" t="s">
        <v>151</v>
      </c>
      <c r="E98" s="43"/>
      <c r="F98" s="43"/>
      <c r="G98" s="38">
        <f>G99+G101+G104+G107+G109</f>
        <v>1438</v>
      </c>
      <c r="H98" s="38">
        <f>H99+H101+H104+H107+H109</f>
        <v>1507</v>
      </c>
    </row>
    <row r="99" spans="1:8" ht="31.5">
      <c r="A99" s="34" t="s">
        <v>152</v>
      </c>
      <c r="B99" s="29" t="s">
        <v>26</v>
      </c>
      <c r="C99" s="29" t="s">
        <v>151</v>
      </c>
      <c r="D99" s="29" t="s">
        <v>151</v>
      </c>
      <c r="E99" s="27" t="s">
        <v>153</v>
      </c>
      <c r="F99" s="27"/>
      <c r="G99" s="38">
        <f>G100</f>
        <v>49</v>
      </c>
      <c r="H99" s="38">
        <f>H100</f>
        <v>50</v>
      </c>
    </row>
    <row r="100" spans="1:8" ht="31.5">
      <c r="A100" s="28" t="s">
        <v>98</v>
      </c>
      <c r="B100" s="29" t="s">
        <v>26</v>
      </c>
      <c r="C100" s="29" t="s">
        <v>151</v>
      </c>
      <c r="D100" s="29" t="s">
        <v>151</v>
      </c>
      <c r="E100" s="27" t="s">
        <v>153</v>
      </c>
      <c r="F100" s="27">
        <v>244</v>
      </c>
      <c r="G100" s="38">
        <v>49</v>
      </c>
      <c r="H100" s="38">
        <v>50</v>
      </c>
    </row>
    <row r="101" spans="1:8" ht="63">
      <c r="A101" s="34" t="s">
        <v>154</v>
      </c>
      <c r="B101" s="29" t="s">
        <v>26</v>
      </c>
      <c r="C101" s="29" t="s">
        <v>151</v>
      </c>
      <c r="D101" s="29" t="s">
        <v>151</v>
      </c>
      <c r="E101" s="27" t="s">
        <v>155</v>
      </c>
      <c r="F101" s="27"/>
      <c r="G101" s="38">
        <f>G102+G103</f>
        <v>217</v>
      </c>
      <c r="H101" s="38">
        <f>H102+H103</f>
        <v>225</v>
      </c>
    </row>
    <row r="102" spans="1:8" ht="15.75" hidden="1">
      <c r="A102" s="2" t="s">
        <v>156</v>
      </c>
      <c r="B102" s="29" t="s">
        <v>26</v>
      </c>
      <c r="C102" s="29" t="s">
        <v>151</v>
      </c>
      <c r="D102" s="29" t="s">
        <v>151</v>
      </c>
      <c r="E102" s="27" t="s">
        <v>155</v>
      </c>
      <c r="F102" s="27">
        <v>111</v>
      </c>
      <c r="G102" s="38">
        <v>0</v>
      </c>
      <c r="H102" s="38">
        <v>0</v>
      </c>
    </row>
    <row r="103" spans="1:8" ht="31.5">
      <c r="A103" s="28" t="s">
        <v>98</v>
      </c>
      <c r="B103" s="29" t="s">
        <v>26</v>
      </c>
      <c r="C103" s="29" t="s">
        <v>151</v>
      </c>
      <c r="D103" s="29" t="s">
        <v>151</v>
      </c>
      <c r="E103" s="27" t="s">
        <v>155</v>
      </c>
      <c r="F103" s="27">
        <v>244</v>
      </c>
      <c r="G103" s="38">
        <v>217</v>
      </c>
      <c r="H103" s="38">
        <v>225</v>
      </c>
    </row>
    <row r="104" spans="1:8" ht="47.25">
      <c r="A104" s="34" t="s">
        <v>157</v>
      </c>
      <c r="B104" s="29" t="s">
        <v>26</v>
      </c>
      <c r="C104" s="29" t="s">
        <v>151</v>
      </c>
      <c r="D104" s="29" t="s">
        <v>151</v>
      </c>
      <c r="E104" s="27" t="s">
        <v>158</v>
      </c>
      <c r="F104" s="27"/>
      <c r="G104" s="38">
        <f>G105+G106</f>
        <v>435</v>
      </c>
      <c r="H104" s="38">
        <f>H105+H106</f>
        <v>465</v>
      </c>
    </row>
    <row r="105" spans="1:8" ht="15.75">
      <c r="A105" s="2" t="s">
        <v>130</v>
      </c>
      <c r="B105" s="29" t="s">
        <v>26</v>
      </c>
      <c r="C105" s="29" t="s">
        <v>151</v>
      </c>
      <c r="D105" s="29" t="s">
        <v>151</v>
      </c>
      <c r="E105" s="27" t="s">
        <v>158</v>
      </c>
      <c r="F105" s="27">
        <v>350</v>
      </c>
      <c r="G105" s="38">
        <v>50</v>
      </c>
      <c r="H105" s="38">
        <v>60</v>
      </c>
    </row>
    <row r="106" spans="1:8" ht="31.5">
      <c r="A106" s="28" t="s">
        <v>98</v>
      </c>
      <c r="B106" s="29" t="s">
        <v>26</v>
      </c>
      <c r="C106" s="29" t="s">
        <v>151</v>
      </c>
      <c r="D106" s="29" t="s">
        <v>151</v>
      </c>
      <c r="E106" s="27" t="s">
        <v>158</v>
      </c>
      <c r="F106" s="27">
        <v>244</v>
      </c>
      <c r="G106" s="38">
        <v>385</v>
      </c>
      <c r="H106" s="38">
        <v>405</v>
      </c>
    </row>
    <row r="107" spans="1:8" ht="15.75">
      <c r="A107" s="34" t="s">
        <v>159</v>
      </c>
      <c r="B107" s="29" t="s">
        <v>26</v>
      </c>
      <c r="C107" s="29" t="s">
        <v>151</v>
      </c>
      <c r="D107" s="29" t="s">
        <v>151</v>
      </c>
      <c r="E107" s="27" t="s">
        <v>160</v>
      </c>
      <c r="F107" s="27"/>
      <c r="G107" s="38">
        <f>G108</f>
        <v>250</v>
      </c>
      <c r="H107" s="38">
        <f>H108</f>
        <v>260</v>
      </c>
    </row>
    <row r="108" spans="1:8" ht="31.5">
      <c r="A108" s="28" t="s">
        <v>98</v>
      </c>
      <c r="B108" s="29" t="s">
        <v>26</v>
      </c>
      <c r="C108" s="29" t="s">
        <v>151</v>
      </c>
      <c r="D108" s="29" t="s">
        <v>151</v>
      </c>
      <c r="E108" s="27" t="s">
        <v>160</v>
      </c>
      <c r="F108" s="27">
        <v>244</v>
      </c>
      <c r="G108" s="38">
        <v>250</v>
      </c>
      <c r="H108" s="38">
        <v>260</v>
      </c>
    </row>
    <row r="109" spans="1:8" ht="31.5">
      <c r="A109" s="34" t="s">
        <v>161</v>
      </c>
      <c r="B109" s="29" t="s">
        <v>26</v>
      </c>
      <c r="C109" s="29" t="s">
        <v>151</v>
      </c>
      <c r="D109" s="29" t="s">
        <v>151</v>
      </c>
      <c r="E109" s="27" t="s">
        <v>162</v>
      </c>
      <c r="F109" s="27"/>
      <c r="G109" s="38">
        <f>G110</f>
        <v>487</v>
      </c>
      <c r="H109" s="38">
        <f>H110</f>
        <v>507</v>
      </c>
    </row>
    <row r="110" spans="1:8" ht="31.5">
      <c r="A110" s="28" t="s">
        <v>98</v>
      </c>
      <c r="B110" s="29" t="s">
        <v>26</v>
      </c>
      <c r="C110" s="29" t="s">
        <v>151</v>
      </c>
      <c r="D110" s="29" t="s">
        <v>151</v>
      </c>
      <c r="E110" s="27" t="s">
        <v>162</v>
      </c>
      <c r="F110" s="27">
        <v>244</v>
      </c>
      <c r="G110" s="38">
        <v>487</v>
      </c>
      <c r="H110" s="38">
        <v>507</v>
      </c>
    </row>
    <row r="111" spans="1:8" ht="63">
      <c r="A111" s="35" t="s">
        <v>530</v>
      </c>
      <c r="B111" s="29" t="s">
        <v>26</v>
      </c>
      <c r="C111" s="44"/>
      <c r="D111" s="44"/>
      <c r="E111" s="36" t="s">
        <v>163</v>
      </c>
      <c r="F111" s="36"/>
      <c r="G111" s="140">
        <f>G112</f>
        <v>211.5</v>
      </c>
      <c r="H111" s="140">
        <f>H112</f>
        <v>234.5</v>
      </c>
    </row>
    <row r="112" spans="1:8" ht="15.75">
      <c r="A112" s="34" t="s">
        <v>25</v>
      </c>
      <c r="B112" s="29" t="s">
        <v>26</v>
      </c>
      <c r="C112" s="29" t="s">
        <v>151</v>
      </c>
      <c r="D112" s="29" t="s">
        <v>151</v>
      </c>
      <c r="E112" s="43"/>
      <c r="F112" s="43"/>
      <c r="G112" s="38">
        <f>G113+G115+G117+G119+G121</f>
        <v>211.5</v>
      </c>
      <c r="H112" s="38">
        <f>H113+H115+H117+H119+H121</f>
        <v>234.5</v>
      </c>
    </row>
    <row r="113" spans="1:8" ht="47.25">
      <c r="A113" s="34" t="s">
        <v>164</v>
      </c>
      <c r="B113" s="29" t="s">
        <v>26</v>
      </c>
      <c r="C113" s="29" t="s">
        <v>151</v>
      </c>
      <c r="D113" s="29" t="s">
        <v>151</v>
      </c>
      <c r="E113" s="27" t="s">
        <v>165</v>
      </c>
      <c r="F113" s="27"/>
      <c r="G113" s="38">
        <f>G114</f>
        <v>6</v>
      </c>
      <c r="H113" s="38">
        <f>H114</f>
        <v>6</v>
      </c>
    </row>
    <row r="114" spans="1:8" ht="31.5">
      <c r="A114" s="28" t="s">
        <v>98</v>
      </c>
      <c r="B114" s="29" t="s">
        <v>26</v>
      </c>
      <c r="C114" s="29" t="s">
        <v>151</v>
      </c>
      <c r="D114" s="29" t="s">
        <v>151</v>
      </c>
      <c r="E114" s="27" t="s">
        <v>165</v>
      </c>
      <c r="F114" s="27">
        <v>244</v>
      </c>
      <c r="G114" s="38">
        <v>6</v>
      </c>
      <c r="H114" s="38">
        <v>6</v>
      </c>
    </row>
    <row r="115" spans="1:8" ht="31.5">
      <c r="A115" s="34" t="s">
        <v>166</v>
      </c>
      <c r="B115" s="29" t="s">
        <v>26</v>
      </c>
      <c r="C115" s="29" t="s">
        <v>151</v>
      </c>
      <c r="D115" s="29" t="s">
        <v>151</v>
      </c>
      <c r="E115" s="27" t="s">
        <v>167</v>
      </c>
      <c r="F115" s="27"/>
      <c r="G115" s="38">
        <f>G116</f>
        <v>38.5</v>
      </c>
      <c r="H115" s="38">
        <f>H116</f>
        <v>40</v>
      </c>
    </row>
    <row r="116" spans="1:8" ht="31.5">
      <c r="A116" s="28" t="s">
        <v>98</v>
      </c>
      <c r="B116" s="29" t="s">
        <v>26</v>
      </c>
      <c r="C116" s="29" t="s">
        <v>151</v>
      </c>
      <c r="D116" s="29" t="s">
        <v>151</v>
      </c>
      <c r="E116" s="27" t="s">
        <v>167</v>
      </c>
      <c r="F116" s="27">
        <v>244</v>
      </c>
      <c r="G116" s="38">
        <v>38.5</v>
      </c>
      <c r="H116" s="38">
        <v>40</v>
      </c>
    </row>
    <row r="117" spans="1:8" ht="15.75">
      <c r="A117" s="34" t="s">
        <v>168</v>
      </c>
      <c r="B117" s="29" t="s">
        <v>26</v>
      </c>
      <c r="C117" s="29" t="s">
        <v>151</v>
      </c>
      <c r="D117" s="29" t="s">
        <v>151</v>
      </c>
      <c r="E117" s="27" t="s">
        <v>169</v>
      </c>
      <c r="F117" s="27"/>
      <c r="G117" s="38">
        <f>G118</f>
        <v>37</v>
      </c>
      <c r="H117" s="38">
        <f>H118</f>
        <v>38.5</v>
      </c>
    </row>
    <row r="118" spans="1:8" ht="31.5">
      <c r="A118" s="28" t="s">
        <v>98</v>
      </c>
      <c r="B118" s="29" t="s">
        <v>26</v>
      </c>
      <c r="C118" s="29" t="s">
        <v>151</v>
      </c>
      <c r="D118" s="29" t="s">
        <v>151</v>
      </c>
      <c r="E118" s="27" t="s">
        <v>169</v>
      </c>
      <c r="F118" s="27">
        <v>244</v>
      </c>
      <c r="G118" s="38">
        <v>37</v>
      </c>
      <c r="H118" s="38">
        <v>38.5</v>
      </c>
    </row>
    <row r="119" spans="1:8" ht="31.5" hidden="1">
      <c r="A119" s="34" t="s">
        <v>170</v>
      </c>
      <c r="B119" s="29" t="s">
        <v>26</v>
      </c>
      <c r="C119" s="29" t="s">
        <v>151</v>
      </c>
      <c r="D119" s="29" t="s">
        <v>151</v>
      </c>
      <c r="E119" s="27" t="s">
        <v>171</v>
      </c>
      <c r="F119" s="27"/>
      <c r="G119" s="38">
        <f>G120</f>
        <v>0</v>
      </c>
      <c r="H119" s="38">
        <f>H120</f>
        <v>0</v>
      </c>
    </row>
    <row r="120" spans="1:8" ht="31.5" hidden="1">
      <c r="A120" s="28" t="s">
        <v>98</v>
      </c>
      <c r="B120" s="29" t="s">
        <v>26</v>
      </c>
      <c r="C120" s="29" t="s">
        <v>151</v>
      </c>
      <c r="D120" s="29" t="s">
        <v>151</v>
      </c>
      <c r="E120" s="27" t="s">
        <v>171</v>
      </c>
      <c r="F120" s="27">
        <v>244</v>
      </c>
      <c r="G120" s="38">
        <v>0</v>
      </c>
      <c r="H120" s="38">
        <v>0</v>
      </c>
    </row>
    <row r="121" spans="1:8" ht="15.75">
      <c r="A121" s="34" t="s">
        <v>172</v>
      </c>
      <c r="B121" s="29" t="s">
        <v>26</v>
      </c>
      <c r="C121" s="29" t="s">
        <v>151</v>
      </c>
      <c r="D121" s="29" t="s">
        <v>151</v>
      </c>
      <c r="E121" s="27" t="s">
        <v>173</v>
      </c>
      <c r="F121" s="27"/>
      <c r="G121" s="38">
        <f>G122</f>
        <v>130</v>
      </c>
      <c r="H121" s="38">
        <f>H122</f>
        <v>150</v>
      </c>
    </row>
    <row r="122" spans="1:8" ht="31.5">
      <c r="A122" s="28" t="s">
        <v>98</v>
      </c>
      <c r="B122" s="29" t="s">
        <v>26</v>
      </c>
      <c r="C122" s="29" t="s">
        <v>151</v>
      </c>
      <c r="D122" s="29" t="s">
        <v>151</v>
      </c>
      <c r="E122" s="27" t="s">
        <v>173</v>
      </c>
      <c r="F122" s="27">
        <v>244</v>
      </c>
      <c r="G122" s="38">
        <v>130</v>
      </c>
      <c r="H122" s="38">
        <v>150</v>
      </c>
    </row>
    <row r="123" spans="1:8" ht="79.5" customHeight="1">
      <c r="A123" s="35" t="s">
        <v>174</v>
      </c>
      <c r="B123" s="41" t="s">
        <v>26</v>
      </c>
      <c r="C123" s="42"/>
      <c r="D123" s="42"/>
      <c r="E123" s="36" t="s">
        <v>175</v>
      </c>
      <c r="F123" s="36"/>
      <c r="G123" s="140">
        <f>G124</f>
        <v>47</v>
      </c>
      <c r="H123" s="140">
        <f>H124</f>
        <v>53.5</v>
      </c>
    </row>
    <row r="124" spans="1:8" ht="15.75">
      <c r="A124" s="9" t="s">
        <v>25</v>
      </c>
      <c r="B124" s="29" t="s">
        <v>26</v>
      </c>
      <c r="C124" s="29" t="s">
        <v>151</v>
      </c>
      <c r="D124" s="29" t="s">
        <v>151</v>
      </c>
      <c r="E124" s="27"/>
      <c r="F124" s="27"/>
      <c r="G124" s="38">
        <f>G125+G127+G129</f>
        <v>47</v>
      </c>
      <c r="H124" s="38">
        <f>H125+H127+H129</f>
        <v>53.5</v>
      </c>
    </row>
    <row r="125" spans="1:8" ht="31.5">
      <c r="A125" s="34" t="s">
        <v>176</v>
      </c>
      <c r="B125" s="29" t="s">
        <v>26</v>
      </c>
      <c r="C125" s="29" t="s">
        <v>151</v>
      </c>
      <c r="D125" s="29" t="s">
        <v>151</v>
      </c>
      <c r="E125" s="27" t="s">
        <v>177</v>
      </c>
      <c r="F125" s="27"/>
      <c r="G125" s="38">
        <f>G126</f>
        <v>30</v>
      </c>
      <c r="H125" s="38">
        <f>H126</f>
        <v>35</v>
      </c>
    </row>
    <row r="126" spans="1:8" ht="31.5">
      <c r="A126" s="28" t="s">
        <v>98</v>
      </c>
      <c r="B126" s="29" t="s">
        <v>26</v>
      </c>
      <c r="C126" s="29" t="s">
        <v>151</v>
      </c>
      <c r="D126" s="29" t="s">
        <v>151</v>
      </c>
      <c r="E126" s="27" t="s">
        <v>177</v>
      </c>
      <c r="F126" s="27">
        <v>244</v>
      </c>
      <c r="G126" s="38">
        <v>30</v>
      </c>
      <c r="H126" s="38">
        <v>35</v>
      </c>
    </row>
    <row r="127" spans="1:8" ht="31.5">
      <c r="A127" s="34" t="s">
        <v>178</v>
      </c>
      <c r="B127" s="29" t="s">
        <v>26</v>
      </c>
      <c r="C127" s="29" t="s">
        <v>151</v>
      </c>
      <c r="D127" s="29" t="s">
        <v>151</v>
      </c>
      <c r="E127" s="27" t="s">
        <v>179</v>
      </c>
      <c r="F127" s="27"/>
      <c r="G127" s="38">
        <f>G128</f>
        <v>17</v>
      </c>
      <c r="H127" s="38">
        <f>H128</f>
        <v>18.5</v>
      </c>
    </row>
    <row r="128" spans="1:8" ht="31.5">
      <c r="A128" s="28" t="s">
        <v>98</v>
      </c>
      <c r="B128" s="29" t="s">
        <v>26</v>
      </c>
      <c r="C128" s="29" t="s">
        <v>151</v>
      </c>
      <c r="D128" s="29" t="s">
        <v>151</v>
      </c>
      <c r="E128" s="27" t="s">
        <v>179</v>
      </c>
      <c r="F128" s="27">
        <v>244</v>
      </c>
      <c r="G128" s="38">
        <v>17</v>
      </c>
      <c r="H128" s="38">
        <v>18.5</v>
      </c>
    </row>
    <row r="129" spans="1:8" ht="47.25" hidden="1">
      <c r="A129" s="34" t="s">
        <v>180</v>
      </c>
      <c r="B129" s="29" t="s">
        <v>26</v>
      </c>
      <c r="C129" s="29" t="s">
        <v>151</v>
      </c>
      <c r="D129" s="29" t="s">
        <v>151</v>
      </c>
      <c r="E129" s="27" t="s">
        <v>181</v>
      </c>
      <c r="F129" s="27"/>
      <c r="G129" s="38">
        <f>G130</f>
        <v>0</v>
      </c>
      <c r="H129" s="38">
        <f>H130</f>
        <v>0</v>
      </c>
    </row>
    <row r="130" spans="1:8" ht="31.5" hidden="1">
      <c r="A130" s="28" t="s">
        <v>98</v>
      </c>
      <c r="B130" s="29" t="s">
        <v>26</v>
      </c>
      <c r="C130" s="29" t="s">
        <v>151</v>
      </c>
      <c r="D130" s="29" t="s">
        <v>151</v>
      </c>
      <c r="E130" s="27" t="s">
        <v>181</v>
      </c>
      <c r="F130" s="27">
        <v>244</v>
      </c>
      <c r="G130" s="38">
        <v>0</v>
      </c>
      <c r="H130" s="38">
        <v>0</v>
      </c>
    </row>
    <row r="131" spans="1:8" ht="66.75" customHeight="1">
      <c r="A131" s="35" t="s">
        <v>312</v>
      </c>
      <c r="B131" s="29" t="s">
        <v>26</v>
      </c>
      <c r="C131" s="44"/>
      <c r="D131" s="44"/>
      <c r="E131" s="36" t="s">
        <v>182</v>
      </c>
      <c r="F131" s="36"/>
      <c r="G131" s="140">
        <f>G132+G140</f>
        <v>1004</v>
      </c>
      <c r="H131" s="140">
        <f>H132+H140</f>
        <v>1075</v>
      </c>
    </row>
    <row r="132" spans="1:8" ht="15.75">
      <c r="A132" s="28" t="s">
        <v>1</v>
      </c>
      <c r="B132" s="29" t="s">
        <v>26</v>
      </c>
      <c r="C132" s="29" t="s">
        <v>87</v>
      </c>
      <c r="D132" s="29" t="s">
        <v>127</v>
      </c>
      <c r="E132" s="43"/>
      <c r="F132" s="43"/>
      <c r="G132" s="38">
        <f>G133+G135+G137</f>
        <v>874</v>
      </c>
      <c r="H132" s="38">
        <f>H133+H135+H137</f>
        <v>925</v>
      </c>
    </row>
    <row r="133" spans="1:8" ht="31.5" hidden="1">
      <c r="A133" s="34" t="s">
        <v>183</v>
      </c>
      <c r="B133" s="29" t="s">
        <v>26</v>
      </c>
      <c r="C133" s="29" t="s">
        <v>87</v>
      </c>
      <c r="D133" s="29" t="s">
        <v>127</v>
      </c>
      <c r="E133" s="27" t="s">
        <v>184</v>
      </c>
      <c r="F133" s="27"/>
      <c r="G133" s="38">
        <f>G134</f>
        <v>0</v>
      </c>
      <c r="H133" s="38">
        <f>H134</f>
        <v>0</v>
      </c>
    </row>
    <row r="134" spans="1:8" ht="31.5" hidden="1">
      <c r="A134" s="28" t="s">
        <v>98</v>
      </c>
      <c r="B134" s="29" t="s">
        <v>26</v>
      </c>
      <c r="C134" s="29" t="s">
        <v>87</v>
      </c>
      <c r="D134" s="29" t="s">
        <v>127</v>
      </c>
      <c r="E134" s="27" t="s">
        <v>184</v>
      </c>
      <c r="F134" s="27">
        <v>244</v>
      </c>
      <c r="G134" s="38">
        <v>0</v>
      </c>
      <c r="H134" s="38">
        <v>0</v>
      </c>
    </row>
    <row r="135" spans="1:8" ht="15.75" hidden="1">
      <c r="A135" s="34" t="s">
        <v>185</v>
      </c>
      <c r="B135" s="29" t="s">
        <v>26</v>
      </c>
      <c r="C135" s="29" t="s">
        <v>87</v>
      </c>
      <c r="D135" s="29" t="s">
        <v>127</v>
      </c>
      <c r="E135" s="27" t="s">
        <v>186</v>
      </c>
      <c r="F135" s="27"/>
      <c r="G135" s="38">
        <f>G136</f>
        <v>0</v>
      </c>
      <c r="H135" s="38">
        <f>H136</f>
        <v>0</v>
      </c>
    </row>
    <row r="136" spans="1:8" ht="15.75" hidden="1">
      <c r="A136" s="2" t="s">
        <v>130</v>
      </c>
      <c r="B136" s="29" t="s">
        <v>26</v>
      </c>
      <c r="C136" s="29" t="s">
        <v>87</v>
      </c>
      <c r="D136" s="29" t="s">
        <v>127</v>
      </c>
      <c r="E136" s="27" t="s">
        <v>186</v>
      </c>
      <c r="F136" s="27">
        <v>350</v>
      </c>
      <c r="G136" s="38">
        <v>0</v>
      </c>
      <c r="H136" s="38">
        <v>0</v>
      </c>
    </row>
    <row r="137" spans="1:8" ht="15.75">
      <c r="A137" s="34" t="s">
        <v>187</v>
      </c>
      <c r="B137" s="29" t="s">
        <v>26</v>
      </c>
      <c r="C137" s="29" t="s">
        <v>87</v>
      </c>
      <c r="D137" s="29" t="s">
        <v>127</v>
      </c>
      <c r="E137" s="27" t="s">
        <v>188</v>
      </c>
      <c r="F137" s="27"/>
      <c r="G137" s="38">
        <f>G138+G139</f>
        <v>874</v>
      </c>
      <c r="H137" s="38">
        <f>H138+H139</f>
        <v>925</v>
      </c>
    </row>
    <row r="138" spans="1:8" ht="31.5">
      <c r="A138" s="28" t="s">
        <v>98</v>
      </c>
      <c r="B138" s="29" t="s">
        <v>26</v>
      </c>
      <c r="C138" s="29" t="s">
        <v>87</v>
      </c>
      <c r="D138" s="29" t="s">
        <v>127</v>
      </c>
      <c r="E138" s="27" t="s">
        <v>188</v>
      </c>
      <c r="F138" s="27">
        <v>244</v>
      </c>
      <c r="G138" s="38">
        <v>859</v>
      </c>
      <c r="H138" s="38">
        <v>907</v>
      </c>
    </row>
    <row r="139" spans="1:8" ht="15.75">
      <c r="A139" s="2" t="s">
        <v>130</v>
      </c>
      <c r="B139" s="29" t="s">
        <v>26</v>
      </c>
      <c r="C139" s="29" t="s">
        <v>87</v>
      </c>
      <c r="D139" s="29" t="s">
        <v>127</v>
      </c>
      <c r="E139" s="27" t="s">
        <v>299</v>
      </c>
      <c r="F139" s="27">
        <v>350</v>
      </c>
      <c r="G139" s="38">
        <v>15</v>
      </c>
      <c r="H139" s="38">
        <v>18</v>
      </c>
    </row>
    <row r="140" spans="1:8" ht="15.75">
      <c r="A140" s="28" t="s">
        <v>7</v>
      </c>
      <c r="B140" s="29"/>
      <c r="C140" s="29" t="s">
        <v>189</v>
      </c>
      <c r="D140" s="29" t="s">
        <v>88</v>
      </c>
      <c r="E140" s="27"/>
      <c r="F140" s="27"/>
      <c r="G140" s="38">
        <f>G141</f>
        <v>130</v>
      </c>
      <c r="H140" s="38">
        <f>H141</f>
        <v>150</v>
      </c>
    </row>
    <row r="141" spans="1:8" ht="31.5">
      <c r="A141" s="34" t="s">
        <v>190</v>
      </c>
      <c r="B141" s="29" t="s">
        <v>26</v>
      </c>
      <c r="C141" s="29" t="s">
        <v>189</v>
      </c>
      <c r="D141" s="29" t="s">
        <v>88</v>
      </c>
      <c r="E141" s="27" t="s">
        <v>191</v>
      </c>
      <c r="F141" s="27"/>
      <c r="G141" s="38">
        <f>G142</f>
        <v>130</v>
      </c>
      <c r="H141" s="38">
        <f>H142</f>
        <v>150</v>
      </c>
    </row>
    <row r="142" spans="1:8" ht="31.5">
      <c r="A142" s="28" t="s">
        <v>98</v>
      </c>
      <c r="B142" s="29" t="s">
        <v>26</v>
      </c>
      <c r="C142" s="29" t="s">
        <v>189</v>
      </c>
      <c r="D142" s="29" t="s">
        <v>88</v>
      </c>
      <c r="E142" s="27" t="s">
        <v>191</v>
      </c>
      <c r="F142" s="27">
        <v>244</v>
      </c>
      <c r="G142" s="38">
        <v>130</v>
      </c>
      <c r="H142" s="38">
        <v>150</v>
      </c>
    </row>
    <row r="143" spans="1:8" ht="30">
      <c r="A143" s="45" t="s">
        <v>354</v>
      </c>
      <c r="B143" s="29" t="s">
        <v>26</v>
      </c>
      <c r="C143" s="44"/>
      <c r="D143" s="44"/>
      <c r="E143" s="45" t="s">
        <v>193</v>
      </c>
      <c r="F143" s="45"/>
      <c r="G143" s="38">
        <f>G144+G165+G176</f>
        <v>29969.2</v>
      </c>
      <c r="H143" s="38">
        <f>H144+H165+H176</f>
        <v>31470.300000000003</v>
      </c>
    </row>
    <row r="144" spans="1:8" ht="15.75">
      <c r="A144" s="46" t="s">
        <v>194</v>
      </c>
      <c r="B144" s="29" t="s">
        <v>26</v>
      </c>
      <c r="C144" s="44"/>
      <c r="D144" s="44"/>
      <c r="E144" s="46" t="s">
        <v>195</v>
      </c>
      <c r="F144" s="47"/>
      <c r="G144" s="38">
        <f>G145</f>
        <v>29380.399999999998</v>
      </c>
      <c r="H144" s="38">
        <f>H145</f>
        <v>30845.2</v>
      </c>
    </row>
    <row r="145" spans="1:8" ht="15.75">
      <c r="A145" s="2" t="s">
        <v>6</v>
      </c>
      <c r="B145" s="29" t="s">
        <v>26</v>
      </c>
      <c r="C145" s="29" t="s">
        <v>196</v>
      </c>
      <c r="D145" s="29" t="s">
        <v>87</v>
      </c>
      <c r="E145" s="47"/>
      <c r="F145" s="47"/>
      <c r="G145" s="140">
        <f>G146+G151+G154+G156+G160+G163</f>
        <v>29380.399999999998</v>
      </c>
      <c r="H145" s="140">
        <f>H146+H151+H154+H156+H160+H163</f>
        <v>30845.2</v>
      </c>
    </row>
    <row r="146" spans="1:8" ht="30">
      <c r="A146" s="39" t="s">
        <v>197</v>
      </c>
      <c r="B146" s="29" t="s">
        <v>26</v>
      </c>
      <c r="C146" s="29" t="s">
        <v>196</v>
      </c>
      <c r="D146" s="29" t="s">
        <v>87</v>
      </c>
      <c r="E146" s="27" t="s">
        <v>198</v>
      </c>
      <c r="F146" s="45"/>
      <c r="G146" s="38">
        <f>G147+G148+G149+G150</f>
        <v>23683.199999999997</v>
      </c>
      <c r="H146" s="38">
        <f>H147+H148+H149+H150</f>
        <v>24960.9</v>
      </c>
    </row>
    <row r="147" spans="1:8" ht="31.5">
      <c r="A147" s="28" t="s">
        <v>121</v>
      </c>
      <c r="B147" s="29" t="s">
        <v>26</v>
      </c>
      <c r="C147" s="29" t="s">
        <v>196</v>
      </c>
      <c r="D147" s="29" t="s">
        <v>87</v>
      </c>
      <c r="E147" s="27" t="s">
        <v>198</v>
      </c>
      <c r="F147" s="30">
        <v>111</v>
      </c>
      <c r="G147" s="38">
        <v>17948</v>
      </c>
      <c r="H147" s="38">
        <v>19024.9</v>
      </c>
    </row>
    <row r="148" spans="1:8" ht="15.75">
      <c r="A148" s="2" t="s">
        <v>122</v>
      </c>
      <c r="B148" s="29" t="s">
        <v>26</v>
      </c>
      <c r="C148" s="29" t="s">
        <v>196</v>
      </c>
      <c r="D148" s="29" t="s">
        <v>87</v>
      </c>
      <c r="E148" s="27" t="s">
        <v>198</v>
      </c>
      <c r="F148" s="30">
        <v>112</v>
      </c>
      <c r="G148" s="38">
        <v>137.8</v>
      </c>
      <c r="H148" s="38">
        <v>146.1</v>
      </c>
    </row>
    <row r="149" spans="1:8" ht="31.5">
      <c r="A149" s="28" t="s">
        <v>97</v>
      </c>
      <c r="B149" s="29" t="s">
        <v>26</v>
      </c>
      <c r="C149" s="29" t="s">
        <v>196</v>
      </c>
      <c r="D149" s="29" t="s">
        <v>87</v>
      </c>
      <c r="E149" s="27" t="s">
        <v>198</v>
      </c>
      <c r="F149" s="30">
        <v>242</v>
      </c>
      <c r="G149" s="38">
        <v>351.6</v>
      </c>
      <c r="H149" s="38">
        <v>386.7</v>
      </c>
    </row>
    <row r="150" spans="1:8" ht="31.5">
      <c r="A150" s="28" t="s">
        <v>98</v>
      </c>
      <c r="B150" s="29" t="s">
        <v>26</v>
      </c>
      <c r="C150" s="29" t="s">
        <v>196</v>
      </c>
      <c r="D150" s="29" t="s">
        <v>87</v>
      </c>
      <c r="E150" s="27" t="s">
        <v>198</v>
      </c>
      <c r="F150" s="30">
        <v>244</v>
      </c>
      <c r="G150" s="38">
        <v>5245.8</v>
      </c>
      <c r="H150" s="38">
        <v>5403.2</v>
      </c>
    </row>
    <row r="151" spans="1:8" ht="45">
      <c r="A151" s="48" t="s">
        <v>199</v>
      </c>
      <c r="B151" s="29" t="s">
        <v>26</v>
      </c>
      <c r="C151" s="29" t="s">
        <v>196</v>
      </c>
      <c r="D151" s="29" t="s">
        <v>87</v>
      </c>
      <c r="E151" s="45" t="s">
        <v>200</v>
      </c>
      <c r="F151" s="45"/>
      <c r="G151" s="38">
        <f>G152+G153</f>
        <v>964</v>
      </c>
      <c r="H151" s="38">
        <f>H152+H153</f>
        <v>984</v>
      </c>
    </row>
    <row r="152" spans="1:8" ht="15.75">
      <c r="A152" s="2" t="s">
        <v>122</v>
      </c>
      <c r="B152" s="29" t="s">
        <v>26</v>
      </c>
      <c r="C152" s="29" t="s">
        <v>196</v>
      </c>
      <c r="D152" s="29" t="s">
        <v>87</v>
      </c>
      <c r="E152" s="45" t="s">
        <v>200</v>
      </c>
      <c r="F152" s="30">
        <v>112</v>
      </c>
      <c r="G152" s="38">
        <v>11</v>
      </c>
      <c r="H152" s="38">
        <v>12</v>
      </c>
    </row>
    <row r="153" spans="1:8" ht="31.5">
      <c r="A153" s="28" t="s">
        <v>98</v>
      </c>
      <c r="B153" s="29" t="s">
        <v>26</v>
      </c>
      <c r="C153" s="29" t="s">
        <v>196</v>
      </c>
      <c r="D153" s="29" t="s">
        <v>87</v>
      </c>
      <c r="E153" s="45" t="s">
        <v>200</v>
      </c>
      <c r="F153" s="30">
        <v>244</v>
      </c>
      <c r="G153" s="38">
        <v>953</v>
      </c>
      <c r="H153" s="38">
        <v>972</v>
      </c>
    </row>
    <row r="154" spans="1:8" ht="30">
      <c r="A154" s="48" t="s">
        <v>201</v>
      </c>
      <c r="B154" s="29" t="s">
        <v>26</v>
      </c>
      <c r="C154" s="29" t="s">
        <v>196</v>
      </c>
      <c r="D154" s="29" t="s">
        <v>87</v>
      </c>
      <c r="E154" s="45" t="s">
        <v>202</v>
      </c>
      <c r="F154" s="45"/>
      <c r="G154" s="38">
        <f>G155</f>
        <v>1135.2</v>
      </c>
      <c r="H154" s="38">
        <f>H155</f>
        <v>1180.6</v>
      </c>
    </row>
    <row r="155" spans="1:8" ht="31.5">
      <c r="A155" s="28" t="s">
        <v>98</v>
      </c>
      <c r="B155" s="29" t="s">
        <v>26</v>
      </c>
      <c r="C155" s="29" t="s">
        <v>196</v>
      </c>
      <c r="D155" s="29" t="s">
        <v>87</v>
      </c>
      <c r="E155" s="45" t="s">
        <v>202</v>
      </c>
      <c r="F155" s="45">
        <v>244</v>
      </c>
      <c r="G155" s="38">
        <v>1135.2</v>
      </c>
      <c r="H155" s="38">
        <v>1180.6</v>
      </c>
    </row>
    <row r="156" spans="1:8" ht="30">
      <c r="A156" s="48" t="s">
        <v>203</v>
      </c>
      <c r="B156" s="29" t="s">
        <v>26</v>
      </c>
      <c r="C156" s="29" t="s">
        <v>196</v>
      </c>
      <c r="D156" s="29" t="s">
        <v>87</v>
      </c>
      <c r="E156" s="45" t="s">
        <v>204</v>
      </c>
      <c r="F156" s="45"/>
      <c r="G156" s="38">
        <f>G157+G158+G159</f>
        <v>1141.5</v>
      </c>
      <c r="H156" s="38">
        <f>H157+H158+H159</f>
        <v>1189</v>
      </c>
    </row>
    <row r="157" spans="1:8" ht="31.5">
      <c r="A157" s="28" t="s">
        <v>97</v>
      </c>
      <c r="B157" s="29" t="s">
        <v>26</v>
      </c>
      <c r="C157" s="29" t="s">
        <v>196</v>
      </c>
      <c r="D157" s="29" t="s">
        <v>87</v>
      </c>
      <c r="E157" s="45" t="s">
        <v>204</v>
      </c>
      <c r="F157" s="45">
        <v>242</v>
      </c>
      <c r="G157" s="38">
        <v>169.7</v>
      </c>
      <c r="H157" s="38">
        <v>178.2</v>
      </c>
    </row>
    <row r="158" spans="1:8" ht="31.5">
      <c r="A158" s="28" t="s">
        <v>98</v>
      </c>
      <c r="B158" s="29" t="s">
        <v>26</v>
      </c>
      <c r="C158" s="29" t="s">
        <v>196</v>
      </c>
      <c r="D158" s="29" t="s">
        <v>87</v>
      </c>
      <c r="E158" s="45" t="s">
        <v>204</v>
      </c>
      <c r="F158" s="45">
        <v>244</v>
      </c>
      <c r="G158" s="38">
        <v>949.8</v>
      </c>
      <c r="H158" s="38">
        <v>987.8</v>
      </c>
    </row>
    <row r="159" spans="1:8" ht="15.75">
      <c r="A159" s="2" t="s">
        <v>145</v>
      </c>
      <c r="B159" s="29" t="s">
        <v>26</v>
      </c>
      <c r="C159" s="29" t="s">
        <v>196</v>
      </c>
      <c r="D159" s="29" t="s">
        <v>87</v>
      </c>
      <c r="E159" s="45" t="s">
        <v>204</v>
      </c>
      <c r="F159" s="45">
        <v>852</v>
      </c>
      <c r="G159" s="38">
        <v>22</v>
      </c>
      <c r="H159" s="38">
        <v>23</v>
      </c>
    </row>
    <row r="160" spans="1:8" ht="45">
      <c r="A160" s="48" t="s">
        <v>205</v>
      </c>
      <c r="B160" s="29" t="s">
        <v>26</v>
      </c>
      <c r="C160" s="29" t="s">
        <v>196</v>
      </c>
      <c r="D160" s="29" t="s">
        <v>87</v>
      </c>
      <c r="E160" s="45" t="s">
        <v>206</v>
      </c>
      <c r="F160" s="45"/>
      <c r="G160" s="38">
        <f>G161+G162</f>
        <v>2456.5</v>
      </c>
      <c r="H160" s="38">
        <f>H161+H162</f>
        <v>2530.7</v>
      </c>
    </row>
    <row r="161" spans="1:8" ht="31.5">
      <c r="A161" s="2" t="s">
        <v>112</v>
      </c>
      <c r="B161" s="29" t="s">
        <v>26</v>
      </c>
      <c r="C161" s="29" t="s">
        <v>196</v>
      </c>
      <c r="D161" s="29" t="s">
        <v>87</v>
      </c>
      <c r="E161" s="45" t="s">
        <v>206</v>
      </c>
      <c r="F161" s="45">
        <v>243</v>
      </c>
      <c r="G161" s="38">
        <v>650</v>
      </c>
      <c r="H161" s="38">
        <v>670</v>
      </c>
    </row>
    <row r="162" spans="1:8" ht="31.5">
      <c r="A162" s="28" t="s">
        <v>98</v>
      </c>
      <c r="B162" s="29" t="s">
        <v>26</v>
      </c>
      <c r="C162" s="29" t="s">
        <v>196</v>
      </c>
      <c r="D162" s="29" t="s">
        <v>87</v>
      </c>
      <c r="E162" s="45" t="s">
        <v>206</v>
      </c>
      <c r="F162" s="45">
        <v>244</v>
      </c>
      <c r="G162" s="38">
        <v>1806.5</v>
      </c>
      <c r="H162" s="38">
        <v>1860.7</v>
      </c>
    </row>
    <row r="163" spans="1:8" ht="31.5" hidden="1">
      <c r="A163" s="9" t="s">
        <v>316</v>
      </c>
      <c r="B163" s="29" t="s">
        <v>26</v>
      </c>
      <c r="C163" s="29" t="s">
        <v>196</v>
      </c>
      <c r="D163" s="29" t="s">
        <v>87</v>
      </c>
      <c r="E163" s="45" t="s">
        <v>208</v>
      </c>
      <c r="F163" s="45"/>
      <c r="G163" s="38">
        <f>G164</f>
        <v>0</v>
      </c>
      <c r="H163" s="38">
        <f>H164</f>
        <v>0</v>
      </c>
    </row>
    <row r="164" spans="1:8" ht="31.5" hidden="1">
      <c r="A164" s="2" t="s">
        <v>112</v>
      </c>
      <c r="B164" s="29" t="s">
        <v>26</v>
      </c>
      <c r="C164" s="29" t="s">
        <v>196</v>
      </c>
      <c r="D164" s="29" t="s">
        <v>87</v>
      </c>
      <c r="E164" s="45" t="s">
        <v>208</v>
      </c>
      <c r="F164" s="45">
        <v>243</v>
      </c>
      <c r="G164" s="38">
        <v>0</v>
      </c>
      <c r="H164" s="38">
        <v>0</v>
      </c>
    </row>
    <row r="165" spans="1:8" ht="63">
      <c r="A165" s="35" t="s">
        <v>209</v>
      </c>
      <c r="B165" s="29" t="s">
        <v>26</v>
      </c>
      <c r="C165" s="29"/>
      <c r="D165" s="29"/>
      <c r="E165" s="36" t="s">
        <v>210</v>
      </c>
      <c r="F165" s="36"/>
      <c r="G165" s="140">
        <f>G166</f>
        <v>232.9</v>
      </c>
      <c r="H165" s="140">
        <f>H166</f>
        <v>242.7</v>
      </c>
    </row>
    <row r="166" spans="1:8" ht="15.75">
      <c r="A166" s="2" t="s">
        <v>6</v>
      </c>
      <c r="B166" s="29" t="s">
        <v>26</v>
      </c>
      <c r="C166" s="29" t="s">
        <v>196</v>
      </c>
      <c r="D166" s="29" t="s">
        <v>87</v>
      </c>
      <c r="E166" s="27"/>
      <c r="F166" s="27"/>
      <c r="G166" s="38">
        <f>G167+G171+G173</f>
        <v>232.9</v>
      </c>
      <c r="H166" s="38">
        <f>H167+H171+H173</f>
        <v>242.7</v>
      </c>
    </row>
    <row r="167" spans="1:8" ht="15.75">
      <c r="A167" s="34" t="s">
        <v>211</v>
      </c>
      <c r="B167" s="29" t="s">
        <v>26</v>
      </c>
      <c r="C167" s="29" t="s">
        <v>196</v>
      </c>
      <c r="D167" s="29" t="s">
        <v>87</v>
      </c>
      <c r="E167" s="27" t="s">
        <v>212</v>
      </c>
      <c r="F167" s="27"/>
      <c r="G167" s="38">
        <f>G168+G169+G170</f>
        <v>38</v>
      </c>
      <c r="H167" s="38">
        <f>H168+H169+H170</f>
        <v>42.6</v>
      </c>
    </row>
    <row r="168" spans="1:8" ht="15.75">
      <c r="A168" s="2" t="s">
        <v>122</v>
      </c>
      <c r="B168" s="29" t="s">
        <v>26</v>
      </c>
      <c r="C168" s="29" t="s">
        <v>196</v>
      </c>
      <c r="D168" s="29" t="s">
        <v>87</v>
      </c>
      <c r="E168" s="27" t="s">
        <v>212</v>
      </c>
      <c r="F168" s="27">
        <v>112</v>
      </c>
      <c r="G168" s="38">
        <v>5</v>
      </c>
      <c r="H168" s="38">
        <v>5</v>
      </c>
    </row>
    <row r="169" spans="1:8" ht="31.5">
      <c r="A169" s="28" t="s">
        <v>97</v>
      </c>
      <c r="B169" s="29" t="s">
        <v>26</v>
      </c>
      <c r="C169" s="29" t="s">
        <v>196</v>
      </c>
      <c r="D169" s="29" t="s">
        <v>87</v>
      </c>
      <c r="E169" s="27" t="s">
        <v>212</v>
      </c>
      <c r="F169" s="27">
        <v>242</v>
      </c>
      <c r="G169" s="38">
        <v>8.8</v>
      </c>
      <c r="H169" s="38">
        <v>8.8</v>
      </c>
    </row>
    <row r="170" spans="1:8" ht="31.5">
      <c r="A170" s="28" t="s">
        <v>98</v>
      </c>
      <c r="B170" s="29" t="s">
        <v>26</v>
      </c>
      <c r="C170" s="29" t="s">
        <v>196</v>
      </c>
      <c r="D170" s="29" t="s">
        <v>87</v>
      </c>
      <c r="E170" s="27" t="s">
        <v>212</v>
      </c>
      <c r="F170" s="45">
        <v>244</v>
      </c>
      <c r="G170" s="38">
        <v>24.2</v>
      </c>
      <c r="H170" s="38">
        <v>28.8</v>
      </c>
    </row>
    <row r="171" spans="1:8" ht="31.5">
      <c r="A171" s="34" t="s">
        <v>213</v>
      </c>
      <c r="B171" s="29" t="s">
        <v>26</v>
      </c>
      <c r="C171" s="29" t="s">
        <v>196</v>
      </c>
      <c r="D171" s="29" t="s">
        <v>87</v>
      </c>
      <c r="E171" s="27" t="s">
        <v>214</v>
      </c>
      <c r="F171" s="27"/>
      <c r="G171" s="38">
        <f>G172</f>
        <v>99</v>
      </c>
      <c r="H171" s="38">
        <f>H172</f>
        <v>100</v>
      </c>
    </row>
    <row r="172" spans="1:8" ht="31.5">
      <c r="A172" s="28" t="s">
        <v>98</v>
      </c>
      <c r="B172" s="29" t="s">
        <v>26</v>
      </c>
      <c r="C172" s="29" t="s">
        <v>196</v>
      </c>
      <c r="D172" s="29" t="s">
        <v>87</v>
      </c>
      <c r="E172" s="27" t="s">
        <v>214</v>
      </c>
      <c r="F172" s="45">
        <v>244</v>
      </c>
      <c r="G172" s="38">
        <v>99</v>
      </c>
      <c r="H172" s="38">
        <v>100</v>
      </c>
    </row>
    <row r="173" spans="1:8" ht="15.75">
      <c r="A173" s="27" t="s">
        <v>123</v>
      </c>
      <c r="B173" s="29" t="s">
        <v>26</v>
      </c>
      <c r="C173" s="29" t="s">
        <v>196</v>
      </c>
      <c r="D173" s="29" t="s">
        <v>87</v>
      </c>
      <c r="E173" s="27" t="s">
        <v>215</v>
      </c>
      <c r="F173" s="27"/>
      <c r="G173" s="38">
        <f>G174+G175</f>
        <v>95.9</v>
      </c>
      <c r="H173" s="38">
        <f>H174+H175</f>
        <v>100.1</v>
      </c>
    </row>
    <row r="174" spans="1:8" ht="31.5">
      <c r="A174" s="28" t="s">
        <v>97</v>
      </c>
      <c r="B174" s="29" t="s">
        <v>26</v>
      </c>
      <c r="C174" s="29" t="s">
        <v>196</v>
      </c>
      <c r="D174" s="29" t="s">
        <v>87</v>
      </c>
      <c r="E174" s="27" t="s">
        <v>215</v>
      </c>
      <c r="F174" s="27">
        <v>242</v>
      </c>
      <c r="G174" s="38">
        <v>27.2</v>
      </c>
      <c r="H174" s="38">
        <v>48.6</v>
      </c>
    </row>
    <row r="175" spans="1:8" ht="31.5">
      <c r="A175" s="28" t="s">
        <v>98</v>
      </c>
      <c r="B175" s="29" t="s">
        <v>26</v>
      </c>
      <c r="C175" s="29" t="s">
        <v>196</v>
      </c>
      <c r="D175" s="29" t="s">
        <v>87</v>
      </c>
      <c r="E175" s="27" t="s">
        <v>215</v>
      </c>
      <c r="F175" s="45">
        <v>244</v>
      </c>
      <c r="G175" s="38">
        <v>68.7</v>
      </c>
      <c r="H175" s="38">
        <v>51.5</v>
      </c>
    </row>
    <row r="176" spans="1:8" ht="63">
      <c r="A176" s="35" t="s">
        <v>216</v>
      </c>
      <c r="B176" s="29" t="s">
        <v>26</v>
      </c>
      <c r="C176" s="29"/>
      <c r="D176" s="29"/>
      <c r="E176" s="36" t="s">
        <v>217</v>
      </c>
      <c r="F176" s="36"/>
      <c r="G176" s="140">
        <f>G177</f>
        <v>355.9</v>
      </c>
      <c r="H176" s="140">
        <f>H177</f>
        <v>382.4</v>
      </c>
    </row>
    <row r="177" spans="1:8" ht="15.75">
      <c r="A177" s="2" t="s">
        <v>6</v>
      </c>
      <c r="B177" s="29" t="s">
        <v>26</v>
      </c>
      <c r="C177" s="29" t="s">
        <v>196</v>
      </c>
      <c r="D177" s="29" t="s">
        <v>87</v>
      </c>
      <c r="E177" s="27"/>
      <c r="F177" s="27"/>
      <c r="G177" s="38">
        <f>G178+G182+G184</f>
        <v>355.9</v>
      </c>
      <c r="H177" s="38">
        <f>H178+H182+H184</f>
        <v>382.4</v>
      </c>
    </row>
    <row r="178" spans="1:8" ht="15.75">
      <c r="A178" s="27" t="s">
        <v>218</v>
      </c>
      <c r="B178" s="29" t="s">
        <v>26</v>
      </c>
      <c r="C178" s="29" t="s">
        <v>196</v>
      </c>
      <c r="D178" s="29" t="s">
        <v>87</v>
      </c>
      <c r="E178" s="27" t="s">
        <v>219</v>
      </c>
      <c r="F178" s="27"/>
      <c r="G178" s="38">
        <f>G179+G180+G181</f>
        <v>148.2</v>
      </c>
      <c r="H178" s="38">
        <f>H179+H180+H181</f>
        <v>169</v>
      </c>
    </row>
    <row r="179" spans="1:8" ht="15.75">
      <c r="A179" s="2" t="s">
        <v>122</v>
      </c>
      <c r="B179" s="29" t="s">
        <v>26</v>
      </c>
      <c r="C179" s="29" t="s">
        <v>196</v>
      </c>
      <c r="D179" s="29" t="s">
        <v>87</v>
      </c>
      <c r="E179" s="27" t="s">
        <v>219</v>
      </c>
      <c r="F179" s="27">
        <v>112</v>
      </c>
      <c r="G179" s="38">
        <v>12</v>
      </c>
      <c r="H179" s="38">
        <v>14</v>
      </c>
    </row>
    <row r="180" spans="1:8" ht="31.5">
      <c r="A180" s="28" t="s">
        <v>97</v>
      </c>
      <c r="B180" s="29" t="s">
        <v>26</v>
      </c>
      <c r="C180" s="29" t="s">
        <v>196</v>
      </c>
      <c r="D180" s="29" t="s">
        <v>87</v>
      </c>
      <c r="E180" s="27" t="s">
        <v>219</v>
      </c>
      <c r="F180" s="27">
        <v>242</v>
      </c>
      <c r="G180" s="38">
        <v>17.2</v>
      </c>
      <c r="H180" s="38">
        <v>20</v>
      </c>
    </row>
    <row r="181" spans="1:8" ht="31.5">
      <c r="A181" s="28" t="s">
        <v>98</v>
      </c>
      <c r="B181" s="29" t="s">
        <v>26</v>
      </c>
      <c r="C181" s="29" t="s">
        <v>196</v>
      </c>
      <c r="D181" s="29" t="s">
        <v>87</v>
      </c>
      <c r="E181" s="27" t="s">
        <v>219</v>
      </c>
      <c r="F181" s="27">
        <v>244</v>
      </c>
      <c r="G181" s="38">
        <v>119</v>
      </c>
      <c r="H181" s="38">
        <v>135</v>
      </c>
    </row>
    <row r="182" spans="1:8" ht="15.75">
      <c r="A182" s="27" t="s">
        <v>220</v>
      </c>
      <c r="B182" s="29" t="s">
        <v>26</v>
      </c>
      <c r="C182" s="29" t="s">
        <v>196</v>
      </c>
      <c r="D182" s="29" t="s">
        <v>87</v>
      </c>
      <c r="E182" s="27" t="s">
        <v>221</v>
      </c>
      <c r="F182" s="27"/>
      <c r="G182" s="38">
        <f>G183</f>
        <v>81.8</v>
      </c>
      <c r="H182" s="38">
        <f>H183</f>
        <v>97</v>
      </c>
    </row>
    <row r="183" spans="1:8" ht="31.5">
      <c r="A183" s="28" t="s">
        <v>98</v>
      </c>
      <c r="B183" s="29" t="s">
        <v>26</v>
      </c>
      <c r="C183" s="29" t="s">
        <v>196</v>
      </c>
      <c r="D183" s="29" t="s">
        <v>87</v>
      </c>
      <c r="E183" s="27" t="s">
        <v>221</v>
      </c>
      <c r="F183" s="27">
        <v>244</v>
      </c>
      <c r="G183" s="38">
        <v>81.8</v>
      </c>
      <c r="H183" s="38">
        <v>97</v>
      </c>
    </row>
    <row r="184" spans="1:8" ht="31.5">
      <c r="A184" s="34" t="s">
        <v>203</v>
      </c>
      <c r="B184" s="29" t="s">
        <v>26</v>
      </c>
      <c r="C184" s="29" t="s">
        <v>196</v>
      </c>
      <c r="D184" s="29" t="s">
        <v>87</v>
      </c>
      <c r="E184" s="27" t="s">
        <v>222</v>
      </c>
      <c r="F184" s="27"/>
      <c r="G184" s="38">
        <f>G185+G186</f>
        <v>125.9</v>
      </c>
      <c r="H184" s="38">
        <f>H185+H186</f>
        <v>116.39999999999999</v>
      </c>
    </row>
    <row r="185" spans="1:8" ht="31.5">
      <c r="A185" s="28" t="s">
        <v>97</v>
      </c>
      <c r="B185" s="29" t="s">
        <v>26</v>
      </c>
      <c r="C185" s="29" t="s">
        <v>196</v>
      </c>
      <c r="D185" s="29" t="s">
        <v>87</v>
      </c>
      <c r="E185" s="27" t="s">
        <v>222</v>
      </c>
      <c r="F185" s="27">
        <v>242</v>
      </c>
      <c r="G185" s="38">
        <v>66.7</v>
      </c>
      <c r="H185" s="38">
        <v>41.3</v>
      </c>
    </row>
    <row r="186" spans="1:8" ht="31.5">
      <c r="A186" s="28" t="s">
        <v>98</v>
      </c>
      <c r="B186" s="29" t="s">
        <v>26</v>
      </c>
      <c r="C186" s="29" t="s">
        <v>196</v>
      </c>
      <c r="D186" s="29" t="s">
        <v>87</v>
      </c>
      <c r="E186" s="27" t="s">
        <v>222</v>
      </c>
      <c r="F186" s="27">
        <v>244</v>
      </c>
      <c r="G186" s="38">
        <v>59.2</v>
      </c>
      <c r="H186" s="38">
        <v>75.1</v>
      </c>
    </row>
    <row r="187" spans="1:8" ht="63">
      <c r="A187" s="49" t="s">
        <v>347</v>
      </c>
      <c r="B187" s="29" t="s">
        <v>26</v>
      </c>
      <c r="C187" s="50"/>
      <c r="D187" s="50"/>
      <c r="E187" s="27" t="s">
        <v>223</v>
      </c>
      <c r="F187" s="27"/>
      <c r="G187" s="38">
        <f>G188+G191+G194</f>
        <v>2005.5</v>
      </c>
      <c r="H187" s="38">
        <f>H188+H191+H194</f>
        <v>2065</v>
      </c>
    </row>
    <row r="188" spans="1:8" ht="47.25">
      <c r="A188" s="51" t="s">
        <v>23</v>
      </c>
      <c r="B188" s="29" t="s">
        <v>26</v>
      </c>
      <c r="C188" s="29" t="s">
        <v>88</v>
      </c>
      <c r="D188" s="29" t="s">
        <v>224</v>
      </c>
      <c r="E188" s="52"/>
      <c r="F188" s="52"/>
      <c r="G188" s="38">
        <f>G189</f>
        <v>870.5</v>
      </c>
      <c r="H188" s="38">
        <f>H189</f>
        <v>750</v>
      </c>
    </row>
    <row r="189" spans="1:8" ht="31.5">
      <c r="A189" s="49" t="s">
        <v>225</v>
      </c>
      <c r="B189" s="29" t="s">
        <v>26</v>
      </c>
      <c r="C189" s="29" t="s">
        <v>88</v>
      </c>
      <c r="D189" s="29" t="s">
        <v>224</v>
      </c>
      <c r="E189" s="27" t="s">
        <v>226</v>
      </c>
      <c r="F189" s="27"/>
      <c r="G189" s="38">
        <f>G190</f>
        <v>870.5</v>
      </c>
      <c r="H189" s="38">
        <f>H190</f>
        <v>750</v>
      </c>
    </row>
    <row r="190" spans="1:8" ht="31.5">
      <c r="A190" s="28" t="s">
        <v>98</v>
      </c>
      <c r="B190" s="29" t="s">
        <v>26</v>
      </c>
      <c r="C190" s="29" t="s">
        <v>88</v>
      </c>
      <c r="D190" s="29" t="s">
        <v>224</v>
      </c>
      <c r="E190" s="27" t="s">
        <v>226</v>
      </c>
      <c r="F190" s="27">
        <v>244</v>
      </c>
      <c r="G190" s="38">
        <v>870.5</v>
      </c>
      <c r="H190" s="38">
        <v>750</v>
      </c>
    </row>
    <row r="191" spans="1:8" ht="15.75">
      <c r="A191" s="28" t="s">
        <v>1</v>
      </c>
      <c r="B191" s="29" t="s">
        <v>26</v>
      </c>
      <c r="C191" s="29" t="s">
        <v>87</v>
      </c>
      <c r="D191" s="29" t="s">
        <v>127</v>
      </c>
      <c r="E191" s="27"/>
      <c r="F191" s="27"/>
      <c r="G191" s="38">
        <f>G192</f>
        <v>250</v>
      </c>
      <c r="H191" s="38">
        <f>H192</f>
        <v>300</v>
      </c>
    </row>
    <row r="192" spans="1:8" ht="31.5">
      <c r="A192" s="49" t="s">
        <v>225</v>
      </c>
      <c r="B192" s="29" t="s">
        <v>26</v>
      </c>
      <c r="C192" s="29" t="s">
        <v>87</v>
      </c>
      <c r="D192" s="29" t="s">
        <v>127</v>
      </c>
      <c r="E192" s="27" t="s">
        <v>226</v>
      </c>
      <c r="F192" s="27"/>
      <c r="G192" s="38">
        <f>G193</f>
        <v>250</v>
      </c>
      <c r="H192" s="38">
        <f>H193</f>
        <v>300</v>
      </c>
    </row>
    <row r="193" spans="1:8" ht="31.5">
      <c r="A193" s="28" t="s">
        <v>98</v>
      </c>
      <c r="B193" s="29" t="s">
        <v>26</v>
      </c>
      <c r="C193" s="29" t="s">
        <v>87</v>
      </c>
      <c r="D193" s="29" t="s">
        <v>127</v>
      </c>
      <c r="E193" s="27" t="s">
        <v>226</v>
      </c>
      <c r="F193" s="27">
        <v>244</v>
      </c>
      <c r="G193" s="38">
        <v>250</v>
      </c>
      <c r="H193" s="38">
        <v>300</v>
      </c>
    </row>
    <row r="194" spans="1:8" ht="47.25">
      <c r="A194" s="51" t="s">
        <v>23</v>
      </c>
      <c r="B194" s="29" t="s">
        <v>26</v>
      </c>
      <c r="C194" s="29" t="s">
        <v>88</v>
      </c>
      <c r="D194" s="29" t="s">
        <v>224</v>
      </c>
      <c r="E194" s="27"/>
      <c r="F194" s="27"/>
      <c r="G194" s="38">
        <f>G195+G197+G199</f>
        <v>885</v>
      </c>
      <c r="H194" s="38">
        <f>H195+H197+H199</f>
        <v>1015</v>
      </c>
    </row>
    <row r="195" spans="1:8" ht="15.75">
      <c r="A195" s="49" t="s">
        <v>227</v>
      </c>
      <c r="B195" s="29" t="s">
        <v>26</v>
      </c>
      <c r="C195" s="29" t="s">
        <v>88</v>
      </c>
      <c r="D195" s="29" t="s">
        <v>224</v>
      </c>
      <c r="E195" s="27" t="s">
        <v>228</v>
      </c>
      <c r="F195" s="27"/>
      <c r="G195" s="38">
        <f>G196</f>
        <v>200</v>
      </c>
      <c r="H195" s="38">
        <f>H196</f>
        <v>210</v>
      </c>
    </row>
    <row r="196" spans="1:8" ht="31.5">
      <c r="A196" s="28" t="s">
        <v>98</v>
      </c>
      <c r="B196" s="29" t="s">
        <v>26</v>
      </c>
      <c r="C196" s="29" t="s">
        <v>88</v>
      </c>
      <c r="D196" s="29" t="s">
        <v>224</v>
      </c>
      <c r="E196" s="27" t="s">
        <v>228</v>
      </c>
      <c r="F196" s="27">
        <v>244</v>
      </c>
      <c r="G196" s="38">
        <v>200</v>
      </c>
      <c r="H196" s="38">
        <v>210</v>
      </c>
    </row>
    <row r="197" spans="1:8" ht="15.75">
      <c r="A197" s="49" t="s">
        <v>229</v>
      </c>
      <c r="B197" s="29" t="s">
        <v>26</v>
      </c>
      <c r="C197" s="29" t="s">
        <v>88</v>
      </c>
      <c r="D197" s="29" t="s">
        <v>224</v>
      </c>
      <c r="E197" s="27" t="s">
        <v>230</v>
      </c>
      <c r="F197" s="27"/>
      <c r="G197" s="38">
        <f>G198</f>
        <v>475</v>
      </c>
      <c r="H197" s="38">
        <f>H198</f>
        <v>575</v>
      </c>
    </row>
    <row r="198" spans="1:8" ht="31.5">
      <c r="A198" s="28" t="s">
        <v>98</v>
      </c>
      <c r="B198" s="29" t="s">
        <v>26</v>
      </c>
      <c r="C198" s="29" t="s">
        <v>88</v>
      </c>
      <c r="D198" s="29" t="s">
        <v>224</v>
      </c>
      <c r="E198" s="27" t="s">
        <v>230</v>
      </c>
      <c r="F198" s="27">
        <v>244</v>
      </c>
      <c r="G198" s="38">
        <v>475</v>
      </c>
      <c r="H198" s="38">
        <v>575</v>
      </c>
    </row>
    <row r="199" spans="1:8" ht="15.75">
      <c r="A199" s="49" t="s">
        <v>231</v>
      </c>
      <c r="B199" s="29" t="s">
        <v>26</v>
      </c>
      <c r="C199" s="29" t="s">
        <v>88</v>
      </c>
      <c r="D199" s="29" t="s">
        <v>224</v>
      </c>
      <c r="E199" s="27" t="s">
        <v>232</v>
      </c>
      <c r="F199" s="27"/>
      <c r="G199" s="38">
        <f>G200</f>
        <v>210</v>
      </c>
      <c r="H199" s="38">
        <f>H200</f>
        <v>230</v>
      </c>
    </row>
    <row r="200" spans="1:8" ht="31.5">
      <c r="A200" s="28" t="s">
        <v>98</v>
      </c>
      <c r="B200" s="29" t="s">
        <v>26</v>
      </c>
      <c r="C200" s="29" t="s">
        <v>88</v>
      </c>
      <c r="D200" s="29" t="s">
        <v>224</v>
      </c>
      <c r="E200" s="27" t="s">
        <v>232</v>
      </c>
      <c r="F200" s="27">
        <v>244</v>
      </c>
      <c r="G200" s="38">
        <v>210</v>
      </c>
      <c r="H200" s="38">
        <v>230</v>
      </c>
    </row>
    <row r="201" spans="1:8" ht="48.75" customHeight="1">
      <c r="A201" s="34" t="s">
        <v>346</v>
      </c>
      <c r="B201" s="29" t="s">
        <v>26</v>
      </c>
      <c r="C201" s="29"/>
      <c r="D201" s="29"/>
      <c r="E201" s="27" t="s">
        <v>233</v>
      </c>
      <c r="F201" s="27"/>
      <c r="G201" s="38">
        <f>G202+G205+G208</f>
        <v>16096</v>
      </c>
      <c r="H201" s="38">
        <f>H202+H205+H208</f>
        <v>17675.8</v>
      </c>
    </row>
    <row r="202" spans="1:8" ht="15.75">
      <c r="A202" s="28" t="s">
        <v>5</v>
      </c>
      <c r="B202" s="29"/>
      <c r="C202" s="29" t="s">
        <v>110</v>
      </c>
      <c r="D202" s="29" t="s">
        <v>88</v>
      </c>
      <c r="E202" s="52"/>
      <c r="F202" s="27"/>
      <c r="G202" s="38">
        <f>G203</f>
        <v>1596</v>
      </c>
      <c r="H202" s="38">
        <f>H203</f>
        <v>1675.8</v>
      </c>
    </row>
    <row r="203" spans="1:8" ht="15.75">
      <c r="A203" s="27" t="s">
        <v>234</v>
      </c>
      <c r="B203" s="29" t="s">
        <v>26</v>
      </c>
      <c r="C203" s="29" t="s">
        <v>110</v>
      </c>
      <c r="D203" s="29" t="s">
        <v>88</v>
      </c>
      <c r="E203" s="27" t="s">
        <v>235</v>
      </c>
      <c r="F203" s="27"/>
      <c r="G203" s="38">
        <f>G204</f>
        <v>1596</v>
      </c>
      <c r="H203" s="38">
        <f>H204</f>
        <v>1675.8</v>
      </c>
    </row>
    <row r="204" spans="1:8" ht="31.5">
      <c r="A204" s="28" t="s">
        <v>98</v>
      </c>
      <c r="B204" s="29" t="s">
        <v>26</v>
      </c>
      <c r="C204" s="29" t="s">
        <v>110</v>
      </c>
      <c r="D204" s="29" t="s">
        <v>88</v>
      </c>
      <c r="E204" s="27" t="s">
        <v>235</v>
      </c>
      <c r="F204" s="27">
        <v>244</v>
      </c>
      <c r="G204" s="38">
        <v>1596</v>
      </c>
      <c r="H204" s="38">
        <v>1675.8</v>
      </c>
    </row>
    <row r="205" spans="1:8" ht="15.75">
      <c r="A205" s="2" t="s">
        <v>53</v>
      </c>
      <c r="B205" s="29"/>
      <c r="C205" s="29" t="s">
        <v>107</v>
      </c>
      <c r="D205" s="29" t="s">
        <v>224</v>
      </c>
      <c r="E205" s="27"/>
      <c r="F205" s="27"/>
      <c r="G205" s="38">
        <f>G206</f>
        <v>7000</v>
      </c>
      <c r="H205" s="38">
        <f>H206</f>
        <v>7500</v>
      </c>
    </row>
    <row r="206" spans="1:8" ht="15.75">
      <c r="A206" s="27" t="s">
        <v>236</v>
      </c>
      <c r="B206" s="29" t="s">
        <v>26</v>
      </c>
      <c r="C206" s="29" t="s">
        <v>107</v>
      </c>
      <c r="D206" s="29" t="s">
        <v>224</v>
      </c>
      <c r="E206" s="27" t="s">
        <v>237</v>
      </c>
      <c r="F206" s="27"/>
      <c r="G206" s="38">
        <f>G207</f>
        <v>7000</v>
      </c>
      <c r="H206" s="38">
        <f>H207</f>
        <v>7500</v>
      </c>
    </row>
    <row r="207" spans="1:8" ht="31.5">
      <c r="A207" s="28" t="s">
        <v>98</v>
      </c>
      <c r="B207" s="29" t="s">
        <v>26</v>
      </c>
      <c r="C207" s="29" t="s">
        <v>107</v>
      </c>
      <c r="D207" s="29" t="s">
        <v>224</v>
      </c>
      <c r="E207" s="27" t="s">
        <v>237</v>
      </c>
      <c r="F207" s="27">
        <v>244</v>
      </c>
      <c r="G207" s="38">
        <v>7000</v>
      </c>
      <c r="H207" s="38">
        <v>7500</v>
      </c>
    </row>
    <row r="208" spans="1:8" ht="15.75">
      <c r="A208" s="28" t="s">
        <v>5</v>
      </c>
      <c r="B208" s="29" t="s">
        <v>26</v>
      </c>
      <c r="C208" s="29" t="s">
        <v>110</v>
      </c>
      <c r="D208" s="29" t="s">
        <v>88</v>
      </c>
      <c r="E208" s="27"/>
      <c r="F208" s="27"/>
      <c r="G208" s="38">
        <f>G209</f>
        <v>7500</v>
      </c>
      <c r="H208" s="38">
        <f>H209</f>
        <v>8500</v>
      </c>
    </row>
    <row r="209" spans="1:8" ht="15.75">
      <c r="A209" s="27" t="s">
        <v>238</v>
      </c>
      <c r="B209" s="29" t="s">
        <v>26</v>
      </c>
      <c r="C209" s="29" t="s">
        <v>110</v>
      </c>
      <c r="D209" s="29" t="s">
        <v>88</v>
      </c>
      <c r="E209" s="27" t="s">
        <v>239</v>
      </c>
      <c r="F209" s="27" t="s">
        <v>240</v>
      </c>
      <c r="G209" s="38">
        <f>G210+G211</f>
        <v>7500</v>
      </c>
      <c r="H209" s="38">
        <f>H210+H211</f>
        <v>8500</v>
      </c>
    </row>
    <row r="210" spans="1:8" ht="31.5">
      <c r="A210" s="2" t="s">
        <v>112</v>
      </c>
      <c r="B210" s="29" t="s">
        <v>26</v>
      </c>
      <c r="C210" s="29" t="s">
        <v>110</v>
      </c>
      <c r="D210" s="29" t="s">
        <v>88</v>
      </c>
      <c r="E210" s="27" t="s">
        <v>239</v>
      </c>
      <c r="F210" s="27">
        <v>243</v>
      </c>
      <c r="G210" s="38">
        <v>1000</v>
      </c>
      <c r="H210" s="38">
        <v>1500</v>
      </c>
    </row>
    <row r="211" spans="1:8" ht="31.5">
      <c r="A211" s="28" t="s">
        <v>98</v>
      </c>
      <c r="B211" s="29" t="s">
        <v>26</v>
      </c>
      <c r="C211" s="29" t="s">
        <v>110</v>
      </c>
      <c r="D211" s="29" t="s">
        <v>88</v>
      </c>
      <c r="E211" s="27" t="s">
        <v>239</v>
      </c>
      <c r="F211" s="27">
        <v>244</v>
      </c>
      <c r="G211" s="38">
        <v>6500</v>
      </c>
      <c r="H211" s="38">
        <v>7000</v>
      </c>
    </row>
    <row r="212" spans="1:8" ht="78.75" hidden="1">
      <c r="A212" s="34" t="s">
        <v>241</v>
      </c>
      <c r="B212" s="29" t="s">
        <v>26</v>
      </c>
      <c r="C212" s="29"/>
      <c r="D212" s="29"/>
      <c r="E212" s="27" t="s">
        <v>242</v>
      </c>
      <c r="F212" s="27"/>
      <c r="G212" s="38">
        <f aca="true" t="shared" si="1" ref="G212:H214">G213</f>
        <v>0</v>
      </c>
      <c r="H212" s="38">
        <f t="shared" si="1"/>
        <v>0</v>
      </c>
    </row>
    <row r="213" spans="1:8" ht="15.75" hidden="1">
      <c r="A213" s="2" t="s">
        <v>2</v>
      </c>
      <c r="B213" s="29" t="s">
        <v>26</v>
      </c>
      <c r="C213" s="29" t="s">
        <v>107</v>
      </c>
      <c r="D213" s="29" t="s">
        <v>108</v>
      </c>
      <c r="E213" s="27"/>
      <c r="F213" s="27"/>
      <c r="G213" s="38">
        <f t="shared" si="1"/>
        <v>0</v>
      </c>
      <c r="H213" s="38">
        <f t="shared" si="1"/>
        <v>0</v>
      </c>
    </row>
    <row r="214" spans="1:8" ht="31.5" hidden="1">
      <c r="A214" s="34" t="s">
        <v>243</v>
      </c>
      <c r="B214" s="29" t="s">
        <v>26</v>
      </c>
      <c r="C214" s="29" t="s">
        <v>107</v>
      </c>
      <c r="D214" s="29" t="s">
        <v>108</v>
      </c>
      <c r="E214" s="27" t="s">
        <v>244</v>
      </c>
      <c r="F214" s="27"/>
      <c r="G214" s="38">
        <f t="shared" si="1"/>
        <v>0</v>
      </c>
      <c r="H214" s="38">
        <f t="shared" si="1"/>
        <v>0</v>
      </c>
    </row>
    <row r="215" spans="1:8" ht="15.75" hidden="1">
      <c r="A215" s="2" t="s">
        <v>145</v>
      </c>
      <c r="B215" s="29" t="s">
        <v>26</v>
      </c>
      <c r="C215" s="29" t="s">
        <v>107</v>
      </c>
      <c r="D215" s="29" t="s">
        <v>108</v>
      </c>
      <c r="E215" s="27" t="s">
        <v>244</v>
      </c>
      <c r="F215" s="27">
        <v>852</v>
      </c>
      <c r="G215" s="38">
        <v>0</v>
      </c>
      <c r="H215" s="38">
        <v>0</v>
      </c>
    </row>
    <row r="216" spans="1:8" ht="47.25">
      <c r="A216" s="28" t="s">
        <v>523</v>
      </c>
      <c r="B216" s="29" t="s">
        <v>26</v>
      </c>
      <c r="C216" s="82"/>
      <c r="D216" s="82"/>
      <c r="E216" s="81" t="s">
        <v>524</v>
      </c>
      <c r="F216" s="81"/>
      <c r="G216" s="38">
        <f aca="true" t="shared" si="2" ref="G216:H219">G217</f>
        <v>80</v>
      </c>
      <c r="H216" s="38">
        <f t="shared" si="2"/>
        <v>80</v>
      </c>
    </row>
    <row r="217" spans="1:8" ht="15.75">
      <c r="A217" s="2" t="s">
        <v>53</v>
      </c>
      <c r="B217" s="29" t="s">
        <v>26</v>
      </c>
      <c r="C217" s="82" t="s">
        <v>107</v>
      </c>
      <c r="D217" s="82" t="s">
        <v>224</v>
      </c>
      <c r="E217" s="81"/>
      <c r="F217" s="81"/>
      <c r="G217" s="38">
        <f t="shared" si="2"/>
        <v>80</v>
      </c>
      <c r="H217" s="38">
        <f t="shared" si="2"/>
        <v>80</v>
      </c>
    </row>
    <row r="218" spans="1:8" ht="15.75">
      <c r="A218" s="2" t="s">
        <v>526</v>
      </c>
      <c r="B218" s="29" t="s">
        <v>26</v>
      </c>
      <c r="C218" s="82" t="s">
        <v>107</v>
      </c>
      <c r="D218" s="82" t="s">
        <v>224</v>
      </c>
      <c r="E218" s="83" t="s">
        <v>527</v>
      </c>
      <c r="F218" s="81"/>
      <c r="G218" s="38">
        <f t="shared" si="2"/>
        <v>80</v>
      </c>
      <c r="H218" s="38">
        <f t="shared" si="2"/>
        <v>80</v>
      </c>
    </row>
    <row r="219" spans="1:8" ht="15.75">
      <c r="A219" s="28" t="s">
        <v>525</v>
      </c>
      <c r="B219" s="29" t="s">
        <v>26</v>
      </c>
      <c r="C219" s="82" t="s">
        <v>107</v>
      </c>
      <c r="D219" s="82" t="s">
        <v>224</v>
      </c>
      <c r="E219" s="81" t="s">
        <v>528</v>
      </c>
      <c r="F219" s="81"/>
      <c r="G219" s="38">
        <f t="shared" si="2"/>
        <v>80</v>
      </c>
      <c r="H219" s="38">
        <f t="shared" si="2"/>
        <v>80</v>
      </c>
    </row>
    <row r="220" spans="1:8" ht="31.5">
      <c r="A220" s="28" t="s">
        <v>98</v>
      </c>
      <c r="B220" s="29" t="s">
        <v>26</v>
      </c>
      <c r="C220" s="82" t="s">
        <v>107</v>
      </c>
      <c r="D220" s="82" t="s">
        <v>224</v>
      </c>
      <c r="E220" s="81" t="s">
        <v>528</v>
      </c>
      <c r="F220" s="81">
        <v>244</v>
      </c>
      <c r="G220" s="38">
        <v>80</v>
      </c>
      <c r="H220" s="38">
        <v>80</v>
      </c>
    </row>
    <row r="221" spans="1:8" ht="15.75">
      <c r="A221" s="28" t="s">
        <v>21</v>
      </c>
      <c r="B221" s="29" t="s">
        <v>26</v>
      </c>
      <c r="C221" s="29"/>
      <c r="D221" s="29"/>
      <c r="E221" s="53" t="s">
        <v>85</v>
      </c>
      <c r="F221" s="30"/>
      <c r="G221" s="54">
        <f>G222+G226+G235</f>
        <v>13307</v>
      </c>
      <c r="H221" s="54">
        <f>H222+H226+H235</f>
        <v>13943.2</v>
      </c>
    </row>
    <row r="222" spans="1:8" ht="47.25">
      <c r="A222" s="32" t="s">
        <v>245</v>
      </c>
      <c r="B222" s="29" t="s">
        <v>26</v>
      </c>
      <c r="C222" s="29"/>
      <c r="D222" s="29"/>
      <c r="E222" s="55" t="s">
        <v>246</v>
      </c>
      <c r="F222" s="56"/>
      <c r="G222" s="57">
        <f aca="true" t="shared" si="3" ref="G222:H224">G223</f>
        <v>1575.9</v>
      </c>
      <c r="H222" s="57">
        <f t="shared" si="3"/>
        <v>1654.7</v>
      </c>
    </row>
    <row r="223" spans="1:8" ht="47.25">
      <c r="A223" s="28" t="s">
        <v>247</v>
      </c>
      <c r="B223" s="29" t="s">
        <v>26</v>
      </c>
      <c r="C223" s="29" t="s">
        <v>87</v>
      </c>
      <c r="D223" s="29" t="s">
        <v>107</v>
      </c>
      <c r="E223" s="58"/>
      <c r="F223" s="59"/>
      <c r="G223" s="54">
        <f t="shared" si="3"/>
        <v>1575.9</v>
      </c>
      <c r="H223" s="54">
        <f t="shared" si="3"/>
        <v>1654.7</v>
      </c>
    </row>
    <row r="224" spans="1:8" ht="63">
      <c r="A224" s="28" t="s">
        <v>248</v>
      </c>
      <c r="B224" s="29" t="s">
        <v>26</v>
      </c>
      <c r="C224" s="29" t="s">
        <v>87</v>
      </c>
      <c r="D224" s="29" t="s">
        <v>107</v>
      </c>
      <c r="E224" s="60" t="s">
        <v>249</v>
      </c>
      <c r="F224" s="61"/>
      <c r="G224" s="54">
        <f t="shared" si="3"/>
        <v>1575.9</v>
      </c>
      <c r="H224" s="54">
        <f t="shared" si="3"/>
        <v>1654.7</v>
      </c>
    </row>
    <row r="225" spans="1:8" ht="31.5">
      <c r="A225" s="28" t="s">
        <v>90</v>
      </c>
      <c r="B225" s="29" t="s">
        <v>26</v>
      </c>
      <c r="C225" s="29" t="s">
        <v>87</v>
      </c>
      <c r="D225" s="29" t="s">
        <v>107</v>
      </c>
      <c r="E225" s="60" t="s">
        <v>249</v>
      </c>
      <c r="F225" s="61">
        <v>121</v>
      </c>
      <c r="G225" s="38">
        <v>1575.9</v>
      </c>
      <c r="H225" s="38">
        <v>1654.7</v>
      </c>
    </row>
    <row r="226" spans="1:8" ht="31.5">
      <c r="A226" s="32" t="s">
        <v>93</v>
      </c>
      <c r="B226" s="29" t="s">
        <v>26</v>
      </c>
      <c r="C226" s="29"/>
      <c r="D226" s="29"/>
      <c r="E226" s="55" t="s">
        <v>94</v>
      </c>
      <c r="F226" s="56"/>
      <c r="G226" s="57">
        <f>G227</f>
        <v>10701</v>
      </c>
      <c r="H226" s="57">
        <f>H227</f>
        <v>11258.4</v>
      </c>
    </row>
    <row r="227" spans="1:8" ht="47.25">
      <c r="A227" s="28" t="s">
        <v>247</v>
      </c>
      <c r="B227" s="29" t="s">
        <v>26</v>
      </c>
      <c r="C227" s="29" t="s">
        <v>87</v>
      </c>
      <c r="D227" s="29" t="s">
        <v>107</v>
      </c>
      <c r="E227" s="58"/>
      <c r="F227" s="59"/>
      <c r="G227" s="54">
        <f>G228+G230</f>
        <v>10701</v>
      </c>
      <c r="H227" s="54">
        <f>H228+H230</f>
        <v>11258.4</v>
      </c>
    </row>
    <row r="228" spans="1:8" ht="63">
      <c r="A228" s="28" t="s">
        <v>250</v>
      </c>
      <c r="B228" s="29" t="s">
        <v>26</v>
      </c>
      <c r="C228" s="29" t="s">
        <v>87</v>
      </c>
      <c r="D228" s="29" t="s">
        <v>107</v>
      </c>
      <c r="E228" s="60" t="s">
        <v>251</v>
      </c>
      <c r="F228" s="61"/>
      <c r="G228" s="54">
        <f>G229</f>
        <v>8177.4</v>
      </c>
      <c r="H228" s="54">
        <f>H229</f>
        <v>8586.3</v>
      </c>
    </row>
    <row r="229" spans="1:8" ht="31.5">
      <c r="A229" s="28" t="s">
        <v>90</v>
      </c>
      <c r="B229" s="29" t="s">
        <v>26</v>
      </c>
      <c r="C229" s="29" t="s">
        <v>87</v>
      </c>
      <c r="D229" s="29" t="s">
        <v>107</v>
      </c>
      <c r="E229" s="60" t="s">
        <v>251</v>
      </c>
      <c r="F229" s="61">
        <v>121</v>
      </c>
      <c r="G229" s="130">
        <v>8177.4</v>
      </c>
      <c r="H229" s="130">
        <v>8586.3</v>
      </c>
    </row>
    <row r="230" spans="1:8" ht="47.25">
      <c r="A230" s="28" t="s">
        <v>95</v>
      </c>
      <c r="B230" s="29" t="s">
        <v>26</v>
      </c>
      <c r="C230" s="29" t="s">
        <v>87</v>
      </c>
      <c r="D230" s="29" t="s">
        <v>107</v>
      </c>
      <c r="E230" s="60" t="s">
        <v>96</v>
      </c>
      <c r="F230" s="61"/>
      <c r="G230" s="54">
        <f>G231+G232+G233+G234</f>
        <v>2523.6</v>
      </c>
      <c r="H230" s="54">
        <f>H231+H232+H233+H234</f>
        <v>2672.1</v>
      </c>
    </row>
    <row r="231" spans="1:8" ht="31.5">
      <c r="A231" s="28" t="s">
        <v>92</v>
      </c>
      <c r="B231" s="29" t="s">
        <v>26</v>
      </c>
      <c r="C231" s="29" t="s">
        <v>87</v>
      </c>
      <c r="D231" s="29" t="s">
        <v>107</v>
      </c>
      <c r="E231" s="60" t="s">
        <v>96</v>
      </c>
      <c r="F231" s="61">
        <v>122</v>
      </c>
      <c r="G231" s="67">
        <v>60.5</v>
      </c>
      <c r="H231" s="67">
        <v>63.5</v>
      </c>
    </row>
    <row r="232" spans="1:8" ht="31.5">
      <c r="A232" s="28" t="s">
        <v>97</v>
      </c>
      <c r="B232" s="29" t="s">
        <v>26</v>
      </c>
      <c r="C232" s="29" t="s">
        <v>87</v>
      </c>
      <c r="D232" s="29" t="s">
        <v>107</v>
      </c>
      <c r="E232" s="60" t="s">
        <v>96</v>
      </c>
      <c r="F232" s="61">
        <v>242</v>
      </c>
      <c r="G232" s="67">
        <v>758.1</v>
      </c>
      <c r="H232" s="67">
        <v>803.6</v>
      </c>
    </row>
    <row r="233" spans="1:8" ht="31.5">
      <c r="A233" s="28" t="s">
        <v>98</v>
      </c>
      <c r="B233" s="29" t="s">
        <v>26</v>
      </c>
      <c r="C233" s="29" t="s">
        <v>87</v>
      </c>
      <c r="D233" s="29" t="s">
        <v>107</v>
      </c>
      <c r="E233" s="60" t="s">
        <v>96</v>
      </c>
      <c r="F233" s="61">
        <v>244</v>
      </c>
      <c r="G233" s="67">
        <v>1500</v>
      </c>
      <c r="H233" s="67">
        <v>1600</v>
      </c>
    </row>
    <row r="234" spans="1:8" ht="15.75">
      <c r="A234" s="28" t="s">
        <v>99</v>
      </c>
      <c r="B234" s="29" t="s">
        <v>26</v>
      </c>
      <c r="C234" s="29" t="s">
        <v>87</v>
      </c>
      <c r="D234" s="29" t="s">
        <v>107</v>
      </c>
      <c r="E234" s="60" t="s">
        <v>96</v>
      </c>
      <c r="F234" s="61">
        <v>852</v>
      </c>
      <c r="G234" s="67">
        <v>205</v>
      </c>
      <c r="H234" s="67">
        <v>205</v>
      </c>
    </row>
    <row r="235" spans="1:8" ht="31.5">
      <c r="A235" s="32" t="s">
        <v>252</v>
      </c>
      <c r="B235" s="29" t="s">
        <v>26</v>
      </c>
      <c r="C235" s="29" t="s">
        <v>87</v>
      </c>
      <c r="D235" s="29" t="s">
        <v>127</v>
      </c>
      <c r="E235" s="55" t="s">
        <v>253</v>
      </c>
      <c r="F235" s="56"/>
      <c r="G235" s="57">
        <f>G236+G241</f>
        <v>1030.1</v>
      </c>
      <c r="H235" s="57">
        <f>H236+H241</f>
        <v>1030.1</v>
      </c>
    </row>
    <row r="236" spans="1:8" ht="47.25">
      <c r="A236" s="28" t="s">
        <v>247</v>
      </c>
      <c r="B236" s="29" t="s">
        <v>26</v>
      </c>
      <c r="C236" s="29" t="s">
        <v>87</v>
      </c>
      <c r="D236" s="29" t="s">
        <v>127</v>
      </c>
      <c r="E236" s="58"/>
      <c r="F236" s="59"/>
      <c r="G236" s="54">
        <f>G237</f>
        <v>598.5</v>
      </c>
      <c r="H236" s="54">
        <f>H237</f>
        <v>598.5</v>
      </c>
    </row>
    <row r="237" spans="1:8" ht="63">
      <c r="A237" s="28" t="s">
        <v>254</v>
      </c>
      <c r="B237" s="29" t="s">
        <v>26</v>
      </c>
      <c r="C237" s="29" t="s">
        <v>87</v>
      </c>
      <c r="D237" s="29" t="s">
        <v>127</v>
      </c>
      <c r="E237" s="60" t="s">
        <v>255</v>
      </c>
      <c r="F237" s="61"/>
      <c r="G237" s="54">
        <f>G238+G240+G239</f>
        <v>598.5</v>
      </c>
      <c r="H237" s="54">
        <f>H238+H240+H239</f>
        <v>598.5</v>
      </c>
    </row>
    <row r="238" spans="1:8" ht="31.5">
      <c r="A238" s="28" t="s">
        <v>90</v>
      </c>
      <c r="B238" s="29" t="s">
        <v>26</v>
      </c>
      <c r="C238" s="29" t="s">
        <v>87</v>
      </c>
      <c r="D238" s="29" t="s">
        <v>127</v>
      </c>
      <c r="E238" s="60" t="s">
        <v>255</v>
      </c>
      <c r="F238" s="61">
        <v>121</v>
      </c>
      <c r="G238" s="67">
        <v>553.3</v>
      </c>
      <c r="H238" s="67">
        <v>553.3</v>
      </c>
    </row>
    <row r="239" spans="1:8" ht="31.5">
      <c r="A239" s="28" t="s">
        <v>97</v>
      </c>
      <c r="B239" s="29" t="s">
        <v>26</v>
      </c>
      <c r="C239" s="29" t="s">
        <v>87</v>
      </c>
      <c r="D239" s="29" t="s">
        <v>127</v>
      </c>
      <c r="E239" s="60" t="s">
        <v>255</v>
      </c>
      <c r="F239" s="61">
        <v>242</v>
      </c>
      <c r="G239" s="67">
        <v>16</v>
      </c>
      <c r="H239" s="67">
        <v>16</v>
      </c>
    </row>
    <row r="240" spans="1:8" ht="31.5">
      <c r="A240" s="28" t="s">
        <v>98</v>
      </c>
      <c r="B240" s="29" t="s">
        <v>26</v>
      </c>
      <c r="C240" s="29" t="s">
        <v>87</v>
      </c>
      <c r="D240" s="29" t="s">
        <v>127</v>
      </c>
      <c r="E240" s="60" t="s">
        <v>255</v>
      </c>
      <c r="F240" s="61">
        <v>244</v>
      </c>
      <c r="G240" s="54">
        <v>29.2</v>
      </c>
      <c r="H240" s="54">
        <v>29.2</v>
      </c>
    </row>
    <row r="241" spans="1:8" ht="15.75">
      <c r="A241" s="62" t="s">
        <v>57</v>
      </c>
      <c r="B241" s="29" t="s">
        <v>26</v>
      </c>
      <c r="C241" s="29" t="s">
        <v>115</v>
      </c>
      <c r="D241" s="29" t="s">
        <v>88</v>
      </c>
      <c r="E241" s="60"/>
      <c r="F241" s="61"/>
      <c r="G241" s="54">
        <f>G242</f>
        <v>431.59999999999997</v>
      </c>
      <c r="H241" s="54">
        <f>H242</f>
        <v>431.59999999999997</v>
      </c>
    </row>
    <row r="242" spans="1:8" ht="47.25">
      <c r="A242" s="28" t="s">
        <v>256</v>
      </c>
      <c r="B242" s="29" t="s">
        <v>26</v>
      </c>
      <c r="C242" s="29" t="s">
        <v>115</v>
      </c>
      <c r="D242" s="29" t="s">
        <v>88</v>
      </c>
      <c r="E242" s="60" t="s">
        <v>257</v>
      </c>
      <c r="F242" s="61"/>
      <c r="G242" s="54">
        <f>G243+G244+G245+G246</f>
        <v>431.59999999999997</v>
      </c>
      <c r="H242" s="54">
        <f>H243+H244+H245+H246</f>
        <v>431.59999999999997</v>
      </c>
    </row>
    <row r="243" spans="1:8" ht="31.5">
      <c r="A243" s="28" t="s">
        <v>90</v>
      </c>
      <c r="B243" s="29" t="s">
        <v>26</v>
      </c>
      <c r="C243" s="29" t="s">
        <v>115</v>
      </c>
      <c r="D243" s="29" t="s">
        <v>88</v>
      </c>
      <c r="E243" s="60" t="s">
        <v>257</v>
      </c>
      <c r="F243" s="61">
        <v>121</v>
      </c>
      <c r="G243" s="38">
        <v>396.9</v>
      </c>
      <c r="H243" s="38">
        <v>396.9</v>
      </c>
    </row>
    <row r="244" spans="1:8" ht="31.5">
      <c r="A244" s="28" t="s">
        <v>92</v>
      </c>
      <c r="B244" s="29" t="s">
        <v>26</v>
      </c>
      <c r="C244" s="29" t="s">
        <v>115</v>
      </c>
      <c r="D244" s="29" t="s">
        <v>88</v>
      </c>
      <c r="E244" s="60" t="s">
        <v>257</v>
      </c>
      <c r="F244" s="61">
        <v>122</v>
      </c>
      <c r="G244" s="54">
        <v>6</v>
      </c>
      <c r="H244" s="54">
        <v>6</v>
      </c>
    </row>
    <row r="245" spans="1:8" ht="31.5">
      <c r="A245" s="28" t="s">
        <v>97</v>
      </c>
      <c r="B245" s="29" t="s">
        <v>26</v>
      </c>
      <c r="C245" s="29" t="s">
        <v>115</v>
      </c>
      <c r="D245" s="29" t="s">
        <v>88</v>
      </c>
      <c r="E245" s="60" t="s">
        <v>257</v>
      </c>
      <c r="F245" s="61">
        <v>242</v>
      </c>
      <c r="G245" s="54">
        <v>15.5</v>
      </c>
      <c r="H245" s="54">
        <v>15.5</v>
      </c>
    </row>
    <row r="246" spans="1:8" ht="31.5">
      <c r="A246" s="28" t="s">
        <v>98</v>
      </c>
      <c r="B246" s="29" t="s">
        <v>26</v>
      </c>
      <c r="C246" s="29" t="s">
        <v>115</v>
      </c>
      <c r="D246" s="29" t="s">
        <v>88</v>
      </c>
      <c r="E246" s="60" t="s">
        <v>257</v>
      </c>
      <c r="F246" s="61">
        <v>244</v>
      </c>
      <c r="G246" s="54">
        <v>13.2</v>
      </c>
      <c r="H246" s="54">
        <v>13.2</v>
      </c>
    </row>
    <row r="247" spans="1:8" ht="63">
      <c r="A247" s="28" t="s">
        <v>100</v>
      </c>
      <c r="B247" s="29" t="s">
        <v>26</v>
      </c>
      <c r="C247" s="29"/>
      <c r="D247" s="29"/>
      <c r="E247" s="60" t="s">
        <v>101</v>
      </c>
      <c r="F247" s="61"/>
      <c r="G247" s="54">
        <f>G248</f>
        <v>14685.000000000002</v>
      </c>
      <c r="H247" s="54">
        <f>H248</f>
        <v>14866.8</v>
      </c>
    </row>
    <row r="248" spans="1:8" ht="15.75">
      <c r="A248" s="28" t="s">
        <v>102</v>
      </c>
      <c r="B248" s="29" t="s">
        <v>26</v>
      </c>
      <c r="C248" s="29"/>
      <c r="D248" s="29"/>
      <c r="E248" s="60" t="s">
        <v>103</v>
      </c>
      <c r="F248" s="61"/>
      <c r="G248" s="54">
        <f>G249+G256+G260+G263+G266+G269+G272+G275+G278+G281+G284+G287+G293+G290</f>
        <v>14685.000000000002</v>
      </c>
      <c r="H248" s="54">
        <f>H249+H256+H260+H263+H266+H269+H272+H275+H278+H281+H284+H287+H293+H290</f>
        <v>14866.8</v>
      </c>
    </row>
    <row r="249" spans="1:8" ht="78.75">
      <c r="A249" s="28" t="s">
        <v>258</v>
      </c>
      <c r="B249" s="29" t="s">
        <v>26</v>
      </c>
      <c r="C249" s="29"/>
      <c r="D249" s="29"/>
      <c r="E249" s="60" t="s">
        <v>259</v>
      </c>
      <c r="F249" s="61"/>
      <c r="G249" s="54">
        <f>G251+G252+G253+G254+G255</f>
        <v>11377.800000000001</v>
      </c>
      <c r="H249" s="54">
        <f>H251+H252+H253+H254+H255</f>
        <v>11975.599999999999</v>
      </c>
    </row>
    <row r="250" spans="1:8" ht="15.75">
      <c r="A250" s="28" t="s">
        <v>1</v>
      </c>
      <c r="B250" s="29" t="s">
        <v>26</v>
      </c>
      <c r="C250" s="29" t="s">
        <v>87</v>
      </c>
      <c r="D250" s="29" t="s">
        <v>127</v>
      </c>
      <c r="E250" s="60"/>
      <c r="F250" s="61"/>
      <c r="G250" s="54">
        <f>G249</f>
        <v>11377.800000000001</v>
      </c>
      <c r="H250" s="54">
        <f>H249</f>
        <v>11975.599999999999</v>
      </c>
    </row>
    <row r="251" spans="1:8" ht="31.5">
      <c r="A251" s="28" t="s">
        <v>121</v>
      </c>
      <c r="B251" s="29" t="s">
        <v>26</v>
      </c>
      <c r="C251" s="29" t="s">
        <v>87</v>
      </c>
      <c r="D251" s="29" t="s">
        <v>127</v>
      </c>
      <c r="E251" s="60" t="s">
        <v>259</v>
      </c>
      <c r="F251" s="61">
        <v>111</v>
      </c>
      <c r="G251" s="38">
        <v>8456.1</v>
      </c>
      <c r="H251" s="38">
        <v>8878.9</v>
      </c>
    </row>
    <row r="252" spans="1:8" ht="15.75">
      <c r="A252" s="2" t="s">
        <v>122</v>
      </c>
      <c r="B252" s="29" t="s">
        <v>26</v>
      </c>
      <c r="C252" s="29" t="s">
        <v>87</v>
      </c>
      <c r="D252" s="29" t="s">
        <v>127</v>
      </c>
      <c r="E252" s="60" t="s">
        <v>259</v>
      </c>
      <c r="F252" s="63">
        <v>112</v>
      </c>
      <c r="G252" s="67">
        <v>18.5</v>
      </c>
      <c r="H252" s="67">
        <v>19</v>
      </c>
    </row>
    <row r="253" spans="1:8" ht="31.5">
      <c r="A253" s="28" t="s">
        <v>97</v>
      </c>
      <c r="B253" s="29" t="s">
        <v>26</v>
      </c>
      <c r="C253" s="29" t="s">
        <v>87</v>
      </c>
      <c r="D253" s="29" t="s">
        <v>127</v>
      </c>
      <c r="E253" s="60" t="s">
        <v>259</v>
      </c>
      <c r="F253" s="61">
        <v>242</v>
      </c>
      <c r="G253" s="67">
        <v>1182.5</v>
      </c>
      <c r="H253" s="67">
        <v>1253.9</v>
      </c>
    </row>
    <row r="254" spans="1:8" ht="31.5">
      <c r="A254" s="28" t="s">
        <v>98</v>
      </c>
      <c r="B254" s="29" t="s">
        <v>26</v>
      </c>
      <c r="C254" s="29" t="s">
        <v>87</v>
      </c>
      <c r="D254" s="29" t="s">
        <v>127</v>
      </c>
      <c r="E254" s="60" t="s">
        <v>259</v>
      </c>
      <c r="F254" s="61">
        <v>244</v>
      </c>
      <c r="G254" s="67">
        <v>1718.7</v>
      </c>
      <c r="H254" s="67">
        <v>1821.8</v>
      </c>
    </row>
    <row r="255" spans="1:8" ht="15.75">
      <c r="A255" s="28" t="s">
        <v>99</v>
      </c>
      <c r="B255" s="29" t="s">
        <v>26</v>
      </c>
      <c r="C255" s="29" t="s">
        <v>87</v>
      </c>
      <c r="D255" s="29" t="s">
        <v>127</v>
      </c>
      <c r="E255" s="60" t="s">
        <v>259</v>
      </c>
      <c r="F255" s="61">
        <v>852</v>
      </c>
      <c r="G255" s="54">
        <v>2</v>
      </c>
      <c r="H255" s="54">
        <v>2</v>
      </c>
    </row>
    <row r="256" spans="1:8" ht="78.75">
      <c r="A256" s="28" t="s">
        <v>260</v>
      </c>
      <c r="B256" s="29" t="s">
        <v>26</v>
      </c>
      <c r="C256" s="64"/>
      <c r="D256" s="64"/>
      <c r="E256" s="60" t="s">
        <v>261</v>
      </c>
      <c r="F256" s="61"/>
      <c r="G256" s="54">
        <f>G258</f>
        <v>550</v>
      </c>
      <c r="H256" s="54">
        <f>H258</f>
        <v>600</v>
      </c>
    </row>
    <row r="257" spans="1:8" ht="15.75">
      <c r="A257" s="28" t="s">
        <v>22</v>
      </c>
      <c r="B257" s="29"/>
      <c r="C257" s="29" t="s">
        <v>87</v>
      </c>
      <c r="D257" s="29" t="s">
        <v>142</v>
      </c>
      <c r="E257" s="60"/>
      <c r="F257" s="61"/>
      <c r="G257" s="54">
        <f>G256</f>
        <v>550</v>
      </c>
      <c r="H257" s="54">
        <f>H256</f>
        <v>600</v>
      </c>
    </row>
    <row r="258" spans="1:8" ht="15.75">
      <c r="A258" s="28" t="s">
        <v>262</v>
      </c>
      <c r="B258" s="29" t="s">
        <v>26</v>
      </c>
      <c r="C258" s="29" t="s">
        <v>87</v>
      </c>
      <c r="D258" s="29" t="s">
        <v>142</v>
      </c>
      <c r="E258" s="60" t="s">
        <v>261</v>
      </c>
      <c r="F258" s="61">
        <v>870</v>
      </c>
      <c r="G258" s="67">
        <v>550</v>
      </c>
      <c r="H258" s="67">
        <v>600</v>
      </c>
    </row>
    <row r="259" spans="1:8" ht="15.75" hidden="1">
      <c r="A259" s="28" t="s">
        <v>1</v>
      </c>
      <c r="B259" s="29" t="s">
        <v>26</v>
      </c>
      <c r="C259" s="29" t="s">
        <v>87</v>
      </c>
      <c r="D259" s="29" t="s">
        <v>127</v>
      </c>
      <c r="E259" s="60"/>
      <c r="F259" s="61"/>
      <c r="G259" s="54"/>
      <c r="H259" s="54"/>
    </row>
    <row r="260" spans="1:8" ht="63" hidden="1">
      <c r="A260" s="28" t="s">
        <v>263</v>
      </c>
      <c r="B260" s="29" t="s">
        <v>26</v>
      </c>
      <c r="C260" s="29"/>
      <c r="D260" s="29"/>
      <c r="E260" s="60" t="s">
        <v>264</v>
      </c>
      <c r="F260" s="61"/>
      <c r="G260" s="54">
        <f>G262</f>
        <v>0</v>
      </c>
      <c r="H260" s="54">
        <f>H262</f>
        <v>0</v>
      </c>
    </row>
    <row r="261" spans="1:8" ht="15.75" hidden="1">
      <c r="A261" s="28" t="s">
        <v>1</v>
      </c>
      <c r="B261" s="29" t="s">
        <v>26</v>
      </c>
      <c r="C261" s="29" t="s">
        <v>87</v>
      </c>
      <c r="D261" s="29" t="s">
        <v>127</v>
      </c>
      <c r="E261" s="60"/>
      <c r="F261" s="61"/>
      <c r="G261" s="54">
        <f>G262</f>
        <v>0</v>
      </c>
      <c r="H261" s="54">
        <f>H262</f>
        <v>0</v>
      </c>
    </row>
    <row r="262" spans="1:8" ht="15.75" hidden="1">
      <c r="A262" s="28" t="s">
        <v>99</v>
      </c>
      <c r="B262" s="29" t="s">
        <v>26</v>
      </c>
      <c r="C262" s="29" t="s">
        <v>87</v>
      </c>
      <c r="D262" s="29" t="s">
        <v>127</v>
      </c>
      <c r="E262" s="60" t="s">
        <v>264</v>
      </c>
      <c r="F262" s="61">
        <v>852</v>
      </c>
      <c r="G262" s="67">
        <v>0</v>
      </c>
      <c r="H262" s="67">
        <v>0</v>
      </c>
    </row>
    <row r="263" spans="1:8" ht="94.5">
      <c r="A263" s="28" t="s">
        <v>265</v>
      </c>
      <c r="B263" s="29" t="s">
        <v>26</v>
      </c>
      <c r="C263" s="29"/>
      <c r="D263" s="29"/>
      <c r="E263" s="60" t="s">
        <v>266</v>
      </c>
      <c r="F263" s="61"/>
      <c r="G263" s="54">
        <f>G265</f>
        <v>250</v>
      </c>
      <c r="H263" s="54">
        <f>H265</f>
        <v>250</v>
      </c>
    </row>
    <row r="264" spans="1:8" ht="15.75">
      <c r="A264" s="28" t="s">
        <v>1</v>
      </c>
      <c r="B264" s="29" t="s">
        <v>26</v>
      </c>
      <c r="C264" s="29" t="s">
        <v>87</v>
      </c>
      <c r="D264" s="29" t="s">
        <v>127</v>
      </c>
      <c r="E264" s="60"/>
      <c r="F264" s="61"/>
      <c r="G264" s="54">
        <f>G265</f>
        <v>250</v>
      </c>
      <c r="H264" s="54">
        <f>H265</f>
        <v>250</v>
      </c>
    </row>
    <row r="265" spans="1:8" ht="31.5">
      <c r="A265" s="28" t="s">
        <v>98</v>
      </c>
      <c r="B265" s="29" t="s">
        <v>26</v>
      </c>
      <c r="C265" s="29" t="s">
        <v>87</v>
      </c>
      <c r="D265" s="29" t="s">
        <v>127</v>
      </c>
      <c r="E265" s="60" t="s">
        <v>266</v>
      </c>
      <c r="F265" s="61">
        <v>244</v>
      </c>
      <c r="G265" s="67">
        <v>250</v>
      </c>
      <c r="H265" s="67">
        <v>250</v>
      </c>
    </row>
    <row r="266" spans="1:8" ht="78.75">
      <c r="A266" s="28" t="s">
        <v>267</v>
      </c>
      <c r="B266" s="29" t="s">
        <v>26</v>
      </c>
      <c r="C266" s="29"/>
      <c r="D266" s="29"/>
      <c r="E266" s="60" t="s">
        <v>268</v>
      </c>
      <c r="F266" s="61"/>
      <c r="G266" s="54">
        <f>G268</f>
        <v>22</v>
      </c>
      <c r="H266" s="54">
        <f>H268</f>
        <v>24</v>
      </c>
    </row>
    <row r="267" spans="1:8" ht="15.75">
      <c r="A267" s="28" t="s">
        <v>1</v>
      </c>
      <c r="B267" s="29" t="s">
        <v>26</v>
      </c>
      <c r="C267" s="29" t="s">
        <v>87</v>
      </c>
      <c r="D267" s="29" t="s">
        <v>127</v>
      </c>
      <c r="E267" s="60"/>
      <c r="F267" s="61"/>
      <c r="G267" s="54">
        <f>G268</f>
        <v>22</v>
      </c>
      <c r="H267" s="54">
        <f>H268</f>
        <v>24</v>
      </c>
    </row>
    <row r="268" spans="1:8" ht="15.75">
      <c r="A268" s="28" t="s">
        <v>99</v>
      </c>
      <c r="B268" s="29" t="s">
        <v>26</v>
      </c>
      <c r="C268" s="29" t="s">
        <v>87</v>
      </c>
      <c r="D268" s="29" t="s">
        <v>127</v>
      </c>
      <c r="E268" s="60" t="s">
        <v>268</v>
      </c>
      <c r="F268" s="61">
        <v>852</v>
      </c>
      <c r="G268" s="130">
        <v>22</v>
      </c>
      <c r="H268" s="130">
        <v>24</v>
      </c>
    </row>
    <row r="269" spans="1:8" ht="78.75" hidden="1">
      <c r="A269" s="28" t="s">
        <v>269</v>
      </c>
      <c r="B269" s="29" t="s">
        <v>26</v>
      </c>
      <c r="C269" s="29"/>
      <c r="D269" s="29"/>
      <c r="E269" s="60" t="s">
        <v>270</v>
      </c>
      <c r="F269" s="61"/>
      <c r="G269" s="54">
        <f>G271</f>
        <v>0</v>
      </c>
      <c r="H269" s="54">
        <f>H271</f>
        <v>0</v>
      </c>
    </row>
    <row r="270" spans="1:8" ht="15.75" hidden="1">
      <c r="A270" s="28" t="s">
        <v>1</v>
      </c>
      <c r="B270" s="29" t="s">
        <v>26</v>
      </c>
      <c r="C270" s="29" t="s">
        <v>87</v>
      </c>
      <c r="D270" s="29" t="s">
        <v>127</v>
      </c>
      <c r="E270" s="60"/>
      <c r="F270" s="61"/>
      <c r="G270" s="54">
        <f>G271</f>
        <v>0</v>
      </c>
      <c r="H270" s="54">
        <f>H271</f>
        <v>0</v>
      </c>
    </row>
    <row r="271" spans="1:8" ht="31.5" hidden="1">
      <c r="A271" s="28" t="s">
        <v>98</v>
      </c>
      <c r="B271" s="29" t="s">
        <v>26</v>
      </c>
      <c r="C271" s="29" t="s">
        <v>87</v>
      </c>
      <c r="D271" s="29" t="s">
        <v>127</v>
      </c>
      <c r="E271" s="60" t="s">
        <v>270</v>
      </c>
      <c r="F271" s="61">
        <v>244</v>
      </c>
      <c r="G271" s="67">
        <v>0</v>
      </c>
      <c r="H271" s="67">
        <v>0</v>
      </c>
    </row>
    <row r="272" spans="1:8" ht="78.75">
      <c r="A272" s="28" t="s">
        <v>271</v>
      </c>
      <c r="B272" s="29" t="s">
        <v>26</v>
      </c>
      <c r="C272" s="29"/>
      <c r="D272" s="29"/>
      <c r="E272" s="60" t="s">
        <v>272</v>
      </c>
      <c r="F272" s="61"/>
      <c r="G272" s="54">
        <f>G274</f>
        <v>47.2</v>
      </c>
      <c r="H272" s="54">
        <f>H274</f>
        <v>47.2</v>
      </c>
    </row>
    <row r="273" spans="1:8" ht="15.75">
      <c r="A273" s="28" t="s">
        <v>1</v>
      </c>
      <c r="B273" s="29" t="s">
        <v>26</v>
      </c>
      <c r="C273" s="29" t="s">
        <v>87</v>
      </c>
      <c r="D273" s="29" t="s">
        <v>127</v>
      </c>
      <c r="E273" s="60"/>
      <c r="F273" s="61"/>
      <c r="G273" s="54">
        <f>G274</f>
        <v>47.2</v>
      </c>
      <c r="H273" s="54">
        <f>H274</f>
        <v>47.2</v>
      </c>
    </row>
    <row r="274" spans="1:8" ht="15.75">
      <c r="A274" s="28" t="s">
        <v>130</v>
      </c>
      <c r="B274" s="29" t="s">
        <v>26</v>
      </c>
      <c r="C274" s="29" t="s">
        <v>87</v>
      </c>
      <c r="D274" s="29" t="s">
        <v>127</v>
      </c>
      <c r="E274" s="60" t="s">
        <v>272</v>
      </c>
      <c r="F274" s="61">
        <v>350</v>
      </c>
      <c r="G274" s="130">
        <v>47.2</v>
      </c>
      <c r="H274" s="130">
        <v>47.2</v>
      </c>
    </row>
    <row r="275" spans="1:8" ht="78.75">
      <c r="A275" s="28" t="s">
        <v>273</v>
      </c>
      <c r="B275" s="29" t="s">
        <v>26</v>
      </c>
      <c r="C275" s="29"/>
      <c r="D275" s="29"/>
      <c r="E275" s="60" t="s">
        <v>274</v>
      </c>
      <c r="F275" s="61"/>
      <c r="G275" s="54">
        <f>G277</f>
        <v>230</v>
      </c>
      <c r="H275" s="54">
        <f>H277</f>
        <v>250</v>
      </c>
    </row>
    <row r="276" spans="1:8" ht="15.75">
      <c r="A276" s="28" t="s">
        <v>1</v>
      </c>
      <c r="B276" s="29" t="s">
        <v>26</v>
      </c>
      <c r="C276" s="29" t="s">
        <v>87</v>
      </c>
      <c r="D276" s="29" t="s">
        <v>127</v>
      </c>
      <c r="E276" s="60"/>
      <c r="F276" s="61"/>
      <c r="G276" s="54">
        <f>G277</f>
        <v>230</v>
      </c>
      <c r="H276" s="54">
        <f>H277</f>
        <v>250</v>
      </c>
    </row>
    <row r="277" spans="1:8" ht="31.5">
      <c r="A277" s="28" t="s">
        <v>98</v>
      </c>
      <c r="B277" s="29" t="s">
        <v>26</v>
      </c>
      <c r="C277" s="29" t="s">
        <v>87</v>
      </c>
      <c r="D277" s="29" t="s">
        <v>127</v>
      </c>
      <c r="E277" s="60" t="s">
        <v>274</v>
      </c>
      <c r="F277" s="61">
        <v>244</v>
      </c>
      <c r="G277" s="67">
        <v>230</v>
      </c>
      <c r="H277" s="67">
        <v>250</v>
      </c>
    </row>
    <row r="278" spans="1:8" ht="110.25">
      <c r="A278" s="28" t="s">
        <v>275</v>
      </c>
      <c r="B278" s="29" t="s">
        <v>26</v>
      </c>
      <c r="C278" s="29"/>
      <c r="D278" s="29"/>
      <c r="E278" s="60" t="s">
        <v>276</v>
      </c>
      <c r="F278" s="61"/>
      <c r="G278" s="54">
        <f>G280</f>
        <v>20</v>
      </c>
      <c r="H278" s="54">
        <f>H280</f>
        <v>20</v>
      </c>
    </row>
    <row r="279" spans="1:8" ht="15.75">
      <c r="A279" s="2" t="s">
        <v>24</v>
      </c>
      <c r="B279" s="29"/>
      <c r="C279" s="29" t="s">
        <v>107</v>
      </c>
      <c r="D279" s="29" t="s">
        <v>115</v>
      </c>
      <c r="E279" s="60"/>
      <c r="F279" s="61"/>
      <c r="G279" s="54">
        <f>G278</f>
        <v>20</v>
      </c>
      <c r="H279" s="54">
        <f>H278</f>
        <v>20</v>
      </c>
    </row>
    <row r="280" spans="1:8" ht="31.5">
      <c r="A280" s="28" t="s">
        <v>98</v>
      </c>
      <c r="B280" s="29" t="s">
        <v>26</v>
      </c>
      <c r="C280" s="29" t="s">
        <v>107</v>
      </c>
      <c r="D280" s="29" t="s">
        <v>115</v>
      </c>
      <c r="E280" s="60" t="s">
        <v>276</v>
      </c>
      <c r="F280" s="61">
        <v>244</v>
      </c>
      <c r="G280" s="54">
        <v>20</v>
      </c>
      <c r="H280" s="54">
        <v>20</v>
      </c>
    </row>
    <row r="281" spans="1:8" ht="78.75">
      <c r="A281" s="28" t="s">
        <v>277</v>
      </c>
      <c r="B281" s="29" t="s">
        <v>26</v>
      </c>
      <c r="C281" s="29"/>
      <c r="D281" s="29"/>
      <c r="E281" s="60" t="s">
        <v>278</v>
      </c>
      <c r="F281" s="61"/>
      <c r="G281" s="54">
        <f>G283</f>
        <v>600</v>
      </c>
      <c r="H281" s="54">
        <f>H283</f>
        <v>650</v>
      </c>
    </row>
    <row r="282" spans="1:8" ht="15.75">
      <c r="A282" s="28" t="s">
        <v>2</v>
      </c>
      <c r="B282" s="29" t="s">
        <v>26</v>
      </c>
      <c r="C282" s="29" t="s">
        <v>107</v>
      </c>
      <c r="D282" s="29" t="s">
        <v>108</v>
      </c>
      <c r="E282" s="60"/>
      <c r="F282" s="61"/>
      <c r="G282" s="54">
        <f>G283</f>
        <v>600</v>
      </c>
      <c r="H282" s="54">
        <f>H283</f>
        <v>650</v>
      </c>
    </row>
    <row r="283" spans="1:8" ht="31.5">
      <c r="A283" s="28" t="s">
        <v>98</v>
      </c>
      <c r="B283" s="29" t="s">
        <v>26</v>
      </c>
      <c r="C283" s="29" t="s">
        <v>107</v>
      </c>
      <c r="D283" s="29" t="s">
        <v>108</v>
      </c>
      <c r="E283" s="60" t="s">
        <v>278</v>
      </c>
      <c r="F283" s="61">
        <v>244</v>
      </c>
      <c r="G283" s="54">
        <v>600</v>
      </c>
      <c r="H283" s="54">
        <v>650</v>
      </c>
    </row>
    <row r="284" spans="1:8" ht="78.75">
      <c r="A284" s="28" t="s">
        <v>279</v>
      </c>
      <c r="B284" s="29" t="s">
        <v>26</v>
      </c>
      <c r="C284" s="29"/>
      <c r="D284" s="29"/>
      <c r="E284" s="60" t="s">
        <v>280</v>
      </c>
      <c r="F284" s="61"/>
      <c r="G284" s="54">
        <f>G286</f>
        <v>1000</v>
      </c>
      <c r="H284" s="54">
        <f>H286</f>
        <v>500</v>
      </c>
    </row>
    <row r="285" spans="1:8" ht="15.75">
      <c r="A285" s="28" t="s">
        <v>2</v>
      </c>
      <c r="B285" s="29" t="s">
        <v>26</v>
      </c>
      <c r="C285" s="29" t="s">
        <v>107</v>
      </c>
      <c r="D285" s="29" t="s">
        <v>108</v>
      </c>
      <c r="E285" s="60"/>
      <c r="F285" s="61"/>
      <c r="G285" s="54">
        <f>G286</f>
        <v>1000</v>
      </c>
      <c r="H285" s="54">
        <f>H286</f>
        <v>500</v>
      </c>
    </row>
    <row r="286" spans="1:8" ht="31.5">
      <c r="A286" s="28" t="s">
        <v>98</v>
      </c>
      <c r="B286" s="29" t="s">
        <v>26</v>
      </c>
      <c r="C286" s="29" t="s">
        <v>107</v>
      </c>
      <c r="D286" s="29" t="s">
        <v>108</v>
      </c>
      <c r="E286" s="60" t="s">
        <v>280</v>
      </c>
      <c r="F286" s="61">
        <v>244</v>
      </c>
      <c r="G286" s="54">
        <v>1000</v>
      </c>
      <c r="H286" s="54">
        <v>500</v>
      </c>
    </row>
    <row r="287" spans="1:8" ht="78.75">
      <c r="A287" s="28" t="s">
        <v>281</v>
      </c>
      <c r="B287" s="29" t="s">
        <v>26</v>
      </c>
      <c r="C287" s="29"/>
      <c r="D287" s="29"/>
      <c r="E287" s="60" t="s">
        <v>105</v>
      </c>
      <c r="F287" s="61"/>
      <c r="G287" s="54">
        <f>G289</f>
        <v>88</v>
      </c>
      <c r="H287" s="54">
        <f>H289</f>
        <v>100</v>
      </c>
    </row>
    <row r="288" spans="1:8" ht="15.75">
      <c r="A288" s="2" t="s">
        <v>7</v>
      </c>
      <c r="B288" s="29" t="s">
        <v>26</v>
      </c>
      <c r="C288" s="29" t="s">
        <v>189</v>
      </c>
      <c r="D288" s="29" t="s">
        <v>88</v>
      </c>
      <c r="E288" s="60"/>
      <c r="F288" s="61"/>
      <c r="G288" s="54">
        <f>G287</f>
        <v>88</v>
      </c>
      <c r="H288" s="54">
        <f>H287</f>
        <v>100</v>
      </c>
    </row>
    <row r="289" spans="1:8" ht="31.5">
      <c r="A289" s="2" t="s">
        <v>282</v>
      </c>
      <c r="B289" s="29" t="s">
        <v>26</v>
      </c>
      <c r="C289" s="29" t="s">
        <v>189</v>
      </c>
      <c r="D289" s="29" t="s">
        <v>88</v>
      </c>
      <c r="E289" s="60" t="s">
        <v>105</v>
      </c>
      <c r="F289" s="61">
        <v>321</v>
      </c>
      <c r="G289" s="130">
        <v>88</v>
      </c>
      <c r="H289" s="130">
        <v>100</v>
      </c>
    </row>
    <row r="290" spans="1:8" ht="47.25">
      <c r="A290" s="9" t="s">
        <v>339</v>
      </c>
      <c r="B290" s="29" t="s">
        <v>26</v>
      </c>
      <c r="C290" s="82"/>
      <c r="D290" s="82"/>
      <c r="E290" s="60" t="s">
        <v>340</v>
      </c>
      <c r="F290" s="60"/>
      <c r="G290" s="54">
        <f>G291</f>
        <v>500</v>
      </c>
      <c r="H290" s="54">
        <f>H291</f>
        <v>450</v>
      </c>
    </row>
    <row r="291" spans="1:8" ht="15.75">
      <c r="A291" s="40" t="s">
        <v>4</v>
      </c>
      <c r="B291" s="29" t="s">
        <v>26</v>
      </c>
      <c r="C291" s="82" t="s">
        <v>110</v>
      </c>
      <c r="D291" s="82" t="s">
        <v>115</v>
      </c>
      <c r="E291" s="60" t="s">
        <v>340</v>
      </c>
      <c r="F291" s="60"/>
      <c r="G291" s="54">
        <v>500</v>
      </c>
      <c r="H291" s="54">
        <v>450</v>
      </c>
    </row>
    <row r="292" spans="1:8" ht="47.25">
      <c r="A292" s="9" t="s">
        <v>119</v>
      </c>
      <c r="B292" s="29" t="s">
        <v>26</v>
      </c>
      <c r="C292" s="82" t="s">
        <v>110</v>
      </c>
      <c r="D292" s="82" t="s">
        <v>115</v>
      </c>
      <c r="E292" s="60" t="s">
        <v>340</v>
      </c>
      <c r="F292" s="60">
        <v>810</v>
      </c>
      <c r="G292" s="54">
        <v>1500</v>
      </c>
      <c r="H292" s="54">
        <v>750</v>
      </c>
    </row>
    <row r="293" spans="1:8" ht="62.25" customHeight="1" hidden="1">
      <c r="A293" s="2" t="s">
        <v>283</v>
      </c>
      <c r="B293" s="29" t="s">
        <v>26</v>
      </c>
      <c r="C293" s="29"/>
      <c r="D293" s="29"/>
      <c r="E293" s="60" t="s">
        <v>284</v>
      </c>
      <c r="F293" s="61"/>
      <c r="G293" s="54">
        <f>G295</f>
        <v>0</v>
      </c>
      <c r="H293" s="54">
        <f>H295</f>
        <v>0</v>
      </c>
    </row>
    <row r="294" spans="1:8" ht="15.75" hidden="1">
      <c r="A294" s="2" t="s">
        <v>285</v>
      </c>
      <c r="B294" s="29" t="s">
        <v>26</v>
      </c>
      <c r="C294" s="29" t="s">
        <v>87</v>
      </c>
      <c r="D294" s="29" t="s">
        <v>151</v>
      </c>
      <c r="E294" s="60"/>
      <c r="F294" s="61"/>
      <c r="G294" s="54">
        <f>G293</f>
        <v>0</v>
      </c>
      <c r="H294" s="54">
        <f>H293</f>
        <v>0</v>
      </c>
    </row>
    <row r="295" spans="1:8" ht="15.75" hidden="1">
      <c r="A295" s="2" t="s">
        <v>286</v>
      </c>
      <c r="B295" s="29" t="s">
        <v>26</v>
      </c>
      <c r="C295" s="29" t="s">
        <v>87</v>
      </c>
      <c r="D295" s="29" t="s">
        <v>151</v>
      </c>
      <c r="E295" s="60" t="s">
        <v>284</v>
      </c>
      <c r="F295" s="61">
        <v>520</v>
      </c>
      <c r="G295" s="54">
        <v>0</v>
      </c>
      <c r="H295" s="54">
        <v>0</v>
      </c>
    </row>
    <row r="296" spans="1:8" ht="15.75">
      <c r="A296" s="65" t="s">
        <v>287</v>
      </c>
      <c r="B296" s="66"/>
      <c r="C296" s="66"/>
      <c r="D296" s="66"/>
      <c r="E296" s="23"/>
      <c r="F296" s="23"/>
      <c r="G296" s="73">
        <f>G9+G33</f>
        <v>95854.3</v>
      </c>
      <c r="H296" s="73">
        <f>H9+H33</f>
        <v>109032.6</v>
      </c>
    </row>
    <row r="297" spans="7:8" ht="12.75">
      <c r="G297" s="131"/>
      <c r="H297" s="131"/>
    </row>
    <row r="298" spans="7:8" ht="12.75">
      <c r="G298" s="131"/>
      <c r="H298" s="131"/>
    </row>
  </sheetData>
  <sheetProtection/>
  <mergeCells count="5">
    <mergeCell ref="A6:H6"/>
    <mergeCell ref="A1:H1"/>
    <mergeCell ref="A2:H2"/>
    <mergeCell ref="A4:H4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22">
      <selection activeCell="D18" sqref="D18"/>
    </sheetView>
  </sheetViews>
  <sheetFormatPr defaultColWidth="9.00390625" defaultRowHeight="12.75"/>
  <cols>
    <col min="1" max="1" width="46.875" style="0" customWidth="1"/>
    <col min="3" max="3" width="11.25390625" style="0" customWidth="1"/>
    <col min="4" max="4" width="16.625" style="0" customWidth="1"/>
  </cols>
  <sheetData>
    <row r="1" spans="1:4" ht="15.75">
      <c r="A1" s="191" t="s">
        <v>51</v>
      </c>
      <c r="B1" s="191"/>
      <c r="C1" s="191"/>
      <c r="D1" s="191"/>
    </row>
    <row r="2" spans="1:4" ht="15.75">
      <c r="A2" s="191" t="s">
        <v>19</v>
      </c>
      <c r="B2" s="191"/>
      <c r="C2" s="191"/>
      <c r="D2" s="191"/>
    </row>
    <row r="3" spans="1:4" ht="15.75">
      <c r="A3" s="191" t="s">
        <v>20</v>
      </c>
      <c r="B3" s="191"/>
      <c r="C3" s="191"/>
      <c r="D3" s="191"/>
    </row>
    <row r="4" spans="1:4" ht="15.75">
      <c r="A4" s="191" t="s">
        <v>361</v>
      </c>
      <c r="B4" s="191"/>
      <c r="C4" s="191"/>
      <c r="D4" s="191"/>
    </row>
    <row r="5" spans="1:4" ht="101.25" customHeight="1">
      <c r="A5" s="195" t="s">
        <v>622</v>
      </c>
      <c r="B5" s="195"/>
      <c r="C5" s="195"/>
      <c r="D5" s="195"/>
    </row>
    <row r="6" spans="1:4" ht="15.75">
      <c r="A6" s="156"/>
      <c r="B6" s="156"/>
      <c r="C6" s="156"/>
      <c r="D6" s="156"/>
    </row>
    <row r="7" spans="1:4" ht="33" customHeight="1">
      <c r="A7" s="157" t="s">
        <v>31</v>
      </c>
      <c r="B7" s="17" t="s">
        <v>81</v>
      </c>
      <c r="C7" s="17" t="s">
        <v>82</v>
      </c>
      <c r="D7" s="158" t="s">
        <v>571</v>
      </c>
    </row>
    <row r="8" spans="1:4" ht="15.75">
      <c r="A8" s="160" t="s">
        <v>572</v>
      </c>
      <c r="B8" s="161"/>
      <c r="C8" s="161"/>
      <c r="D8" s="179">
        <f>D9+D16+D19+D23+D28+D30+D32+D35+D14</f>
        <v>113085.59999999999</v>
      </c>
    </row>
    <row r="9" spans="1:4" ht="20.25" customHeight="1">
      <c r="A9" s="162" t="s">
        <v>290</v>
      </c>
      <c r="B9" s="161" t="s">
        <v>87</v>
      </c>
      <c r="C9" s="161" t="s">
        <v>536</v>
      </c>
      <c r="D9" s="179">
        <f>D10+D11+D12+D13</f>
        <v>40819.8</v>
      </c>
    </row>
    <row r="10" spans="1:4" ht="62.25" customHeight="1">
      <c r="A10" s="163" t="s">
        <v>0</v>
      </c>
      <c r="B10" s="159" t="s">
        <v>87</v>
      </c>
      <c r="C10" s="159" t="s">
        <v>88</v>
      </c>
      <c r="D10" s="180">
        <v>4322.1</v>
      </c>
    </row>
    <row r="11" spans="1:4" ht="81" customHeight="1">
      <c r="A11" s="163" t="s">
        <v>247</v>
      </c>
      <c r="B11" s="159" t="s">
        <v>87</v>
      </c>
      <c r="C11" s="159" t="s">
        <v>107</v>
      </c>
      <c r="D11" s="180">
        <v>15460.1</v>
      </c>
    </row>
    <row r="12" spans="1:4" ht="15.75">
      <c r="A12" s="163" t="s">
        <v>22</v>
      </c>
      <c r="B12" s="159" t="s">
        <v>87</v>
      </c>
      <c r="C12" s="159" t="s">
        <v>142</v>
      </c>
      <c r="D12" s="180">
        <v>2.5</v>
      </c>
    </row>
    <row r="13" spans="1:4" ht="18.75" customHeight="1">
      <c r="A13" s="163" t="s">
        <v>1</v>
      </c>
      <c r="B13" s="159" t="s">
        <v>87</v>
      </c>
      <c r="C13" s="159" t="s">
        <v>127</v>
      </c>
      <c r="D13" s="180">
        <v>21035.1</v>
      </c>
    </row>
    <row r="14" spans="1:4" ht="18.75" customHeight="1">
      <c r="A14" s="117" t="s">
        <v>303</v>
      </c>
      <c r="B14" s="21" t="s">
        <v>115</v>
      </c>
      <c r="C14" s="21" t="s">
        <v>536</v>
      </c>
      <c r="D14" s="179">
        <f>D15</f>
        <v>487</v>
      </c>
    </row>
    <row r="15" spans="1:4" ht="18.75" customHeight="1">
      <c r="A15" s="51" t="s">
        <v>57</v>
      </c>
      <c r="B15" s="159" t="s">
        <v>115</v>
      </c>
      <c r="C15" s="159" t="s">
        <v>88</v>
      </c>
      <c r="D15" s="180">
        <f>448.3+38.7</f>
        <v>487</v>
      </c>
    </row>
    <row r="16" spans="1:4" ht="49.5" customHeight="1">
      <c r="A16" s="162" t="s">
        <v>304</v>
      </c>
      <c r="B16" s="161" t="s">
        <v>88</v>
      </c>
      <c r="C16" s="161" t="s">
        <v>536</v>
      </c>
      <c r="D16" s="179">
        <f>D17+D18</f>
        <v>1671.6</v>
      </c>
    </row>
    <row r="17" spans="1:4" ht="66" customHeight="1">
      <c r="A17" s="163" t="s">
        <v>573</v>
      </c>
      <c r="B17" s="159" t="s">
        <v>88</v>
      </c>
      <c r="C17" s="159" t="s">
        <v>224</v>
      </c>
      <c r="D17" s="180">
        <v>1039.5</v>
      </c>
    </row>
    <row r="18" spans="1:4" ht="49.5" customHeight="1">
      <c r="A18" s="163" t="s">
        <v>673</v>
      </c>
      <c r="B18" s="159" t="s">
        <v>88</v>
      </c>
      <c r="C18" s="159" t="s">
        <v>674</v>
      </c>
      <c r="D18" s="180">
        <v>632.1</v>
      </c>
    </row>
    <row r="19" spans="1:4" ht="17.25" customHeight="1">
      <c r="A19" s="162" t="s">
        <v>305</v>
      </c>
      <c r="B19" s="161" t="s">
        <v>107</v>
      </c>
      <c r="C19" s="161" t="s">
        <v>536</v>
      </c>
      <c r="D19" s="179">
        <f>D20+D21+D22</f>
        <v>6888.3</v>
      </c>
    </row>
    <row r="20" spans="1:4" ht="15.75">
      <c r="A20" s="163" t="s">
        <v>24</v>
      </c>
      <c r="B20" s="159" t="s">
        <v>107</v>
      </c>
      <c r="C20" s="159" t="s">
        <v>115</v>
      </c>
      <c r="D20" s="180">
        <v>10</v>
      </c>
    </row>
    <row r="21" spans="1:4" ht="21" customHeight="1">
      <c r="A21" s="163" t="s">
        <v>53</v>
      </c>
      <c r="B21" s="159" t="s">
        <v>107</v>
      </c>
      <c r="C21" s="159" t="s">
        <v>224</v>
      </c>
      <c r="D21" s="180">
        <v>5591.3</v>
      </c>
    </row>
    <row r="22" spans="1:4" ht="30.75" customHeight="1">
      <c r="A22" s="163" t="s">
        <v>2</v>
      </c>
      <c r="B22" s="159" t="s">
        <v>107</v>
      </c>
      <c r="C22" s="159" t="s">
        <v>108</v>
      </c>
      <c r="D22" s="180">
        <v>1287</v>
      </c>
    </row>
    <row r="23" spans="1:4" ht="31.5">
      <c r="A23" s="162" t="s">
        <v>306</v>
      </c>
      <c r="B23" s="161" t="s">
        <v>110</v>
      </c>
      <c r="C23" s="161" t="s">
        <v>536</v>
      </c>
      <c r="D23" s="179">
        <f>D24+D25+D26+D27</f>
        <v>19743.1</v>
      </c>
    </row>
    <row r="24" spans="1:4" ht="15.75">
      <c r="A24" s="163" t="s">
        <v>3</v>
      </c>
      <c r="B24" s="159" t="s">
        <v>110</v>
      </c>
      <c r="C24" s="159" t="s">
        <v>87</v>
      </c>
      <c r="D24" s="180">
        <v>1714</v>
      </c>
    </row>
    <row r="25" spans="1:4" ht="15.75">
      <c r="A25" s="163" t="s">
        <v>4</v>
      </c>
      <c r="B25" s="159" t="s">
        <v>110</v>
      </c>
      <c r="C25" s="159" t="s">
        <v>115</v>
      </c>
      <c r="D25" s="180">
        <v>7710.1</v>
      </c>
    </row>
    <row r="26" spans="1:4" ht="15.75">
      <c r="A26" s="163" t="s">
        <v>5</v>
      </c>
      <c r="B26" s="159" t="s">
        <v>110</v>
      </c>
      <c r="C26" s="159" t="s">
        <v>88</v>
      </c>
      <c r="D26" s="180">
        <v>7797.2</v>
      </c>
    </row>
    <row r="27" spans="1:4" ht="31.5">
      <c r="A27" s="163" t="s">
        <v>55</v>
      </c>
      <c r="B27" s="159" t="s">
        <v>110</v>
      </c>
      <c r="C27" s="159" t="s">
        <v>110</v>
      </c>
      <c r="D27" s="180">
        <v>2521.8</v>
      </c>
    </row>
    <row r="28" spans="1:4" ht="15.75">
      <c r="A28" s="162" t="s">
        <v>309</v>
      </c>
      <c r="B28" s="161" t="s">
        <v>151</v>
      </c>
      <c r="C28" s="161" t="s">
        <v>536</v>
      </c>
      <c r="D28" s="179">
        <f>D29</f>
        <v>502</v>
      </c>
    </row>
    <row r="29" spans="1:4" ht="15.75">
      <c r="A29" s="163" t="s">
        <v>574</v>
      </c>
      <c r="B29" s="159" t="s">
        <v>151</v>
      </c>
      <c r="C29" s="159" t="s">
        <v>151</v>
      </c>
      <c r="D29" s="180">
        <v>502</v>
      </c>
    </row>
    <row r="30" spans="1:4" ht="18.75" customHeight="1">
      <c r="A30" s="162" t="s">
        <v>314</v>
      </c>
      <c r="B30" s="161" t="s">
        <v>196</v>
      </c>
      <c r="C30" s="161" t="s">
        <v>536</v>
      </c>
      <c r="D30" s="179">
        <f>D31</f>
        <v>42513.1</v>
      </c>
    </row>
    <row r="31" spans="1:4" ht="15.75">
      <c r="A31" s="163" t="s">
        <v>6</v>
      </c>
      <c r="B31" s="159" t="s">
        <v>196</v>
      </c>
      <c r="C31" s="159" t="s">
        <v>87</v>
      </c>
      <c r="D31" s="180">
        <v>42513.1</v>
      </c>
    </row>
    <row r="32" spans="1:4" ht="15.75">
      <c r="A32" s="162" t="s">
        <v>310</v>
      </c>
      <c r="B32" s="161" t="s">
        <v>189</v>
      </c>
      <c r="C32" s="161" t="s">
        <v>536</v>
      </c>
      <c r="D32" s="179">
        <f>D34+D33</f>
        <v>301.7</v>
      </c>
    </row>
    <row r="33" spans="1:4" ht="15.75">
      <c r="A33" s="109" t="s">
        <v>661</v>
      </c>
      <c r="B33" s="20" t="s">
        <v>189</v>
      </c>
      <c r="C33" s="20" t="s">
        <v>87</v>
      </c>
      <c r="D33" s="180">
        <v>115</v>
      </c>
    </row>
    <row r="34" spans="1:4" ht="15.75">
      <c r="A34" s="163" t="s">
        <v>7</v>
      </c>
      <c r="B34" s="159" t="s">
        <v>189</v>
      </c>
      <c r="C34" s="159" t="s">
        <v>88</v>
      </c>
      <c r="D34" s="180">
        <v>186.7</v>
      </c>
    </row>
    <row r="35" spans="1:4" ht="15.75" customHeight="1">
      <c r="A35" s="162" t="s">
        <v>315</v>
      </c>
      <c r="B35" s="161" t="s">
        <v>142</v>
      </c>
      <c r="C35" s="161" t="s">
        <v>536</v>
      </c>
      <c r="D35" s="179">
        <f>D36</f>
        <v>159</v>
      </c>
    </row>
    <row r="36" spans="1:4" ht="31.5">
      <c r="A36" s="163" t="s">
        <v>28</v>
      </c>
      <c r="B36" s="159" t="s">
        <v>142</v>
      </c>
      <c r="C36" s="159" t="s">
        <v>110</v>
      </c>
      <c r="D36" s="180">
        <v>159</v>
      </c>
    </row>
  </sheetData>
  <sheetProtection/>
  <mergeCells count="5">
    <mergeCell ref="A5:D5"/>
    <mergeCell ref="A1:D1"/>
    <mergeCell ref="A2:D2"/>
    <mergeCell ref="A3:D3"/>
    <mergeCell ref="A4:D4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7"/>
  <sheetViews>
    <sheetView zoomScalePageLayoutView="0" workbookViewId="0" topLeftCell="A225">
      <selection activeCell="G228" sqref="G228"/>
    </sheetView>
  </sheetViews>
  <sheetFormatPr defaultColWidth="9.00390625" defaultRowHeight="12.75"/>
  <cols>
    <col min="1" max="1" width="81.875" style="0" customWidth="1"/>
    <col min="2" max="2" width="6.375" style="0" customWidth="1"/>
    <col min="3" max="3" width="6.125" style="0" customWidth="1"/>
    <col min="4" max="4" width="5.125" style="0" customWidth="1"/>
    <col min="5" max="5" width="15.125" style="0" customWidth="1"/>
    <col min="6" max="6" width="6.75390625" style="0" customWidth="1"/>
    <col min="7" max="7" width="11.625" style="0" customWidth="1"/>
    <col min="8" max="8" width="13.625" style="0" customWidth="1"/>
    <col min="9" max="9" width="15.25390625" style="0" customWidth="1"/>
  </cols>
  <sheetData>
    <row r="1" spans="1:9" ht="15.75">
      <c r="A1" s="191" t="s">
        <v>48</v>
      </c>
      <c r="B1" s="191"/>
      <c r="C1" s="191"/>
      <c r="D1" s="191"/>
      <c r="E1" s="191"/>
      <c r="F1" s="191"/>
      <c r="G1" s="191"/>
      <c r="H1" s="124"/>
      <c r="I1" s="4"/>
    </row>
    <row r="2" spans="1:9" ht="15.75">
      <c r="A2" s="191" t="s">
        <v>19</v>
      </c>
      <c r="B2" s="191"/>
      <c r="C2" s="191"/>
      <c r="D2" s="191"/>
      <c r="E2" s="191"/>
      <c r="F2" s="191"/>
      <c r="G2" s="191"/>
      <c r="H2" s="124"/>
      <c r="I2" s="4"/>
    </row>
    <row r="3" spans="1:9" ht="15.75">
      <c r="A3" s="191" t="s">
        <v>20</v>
      </c>
      <c r="B3" s="191"/>
      <c r="C3" s="191"/>
      <c r="D3" s="191"/>
      <c r="E3" s="191"/>
      <c r="F3" s="191"/>
      <c r="G3" s="191"/>
      <c r="H3" s="124"/>
      <c r="I3" s="4"/>
    </row>
    <row r="4" spans="1:9" ht="15.75">
      <c r="A4" s="191" t="s">
        <v>368</v>
      </c>
      <c r="B4" s="191"/>
      <c r="C4" s="191"/>
      <c r="D4" s="191"/>
      <c r="E4" s="191"/>
      <c r="F4" s="191"/>
      <c r="G4" s="191"/>
      <c r="H4" s="124"/>
      <c r="I4" s="4"/>
    </row>
    <row r="5" spans="1:9" ht="15.75">
      <c r="A5" s="3"/>
      <c r="B5" s="3"/>
      <c r="C5" s="3"/>
      <c r="D5" s="3"/>
      <c r="E5" s="3"/>
      <c r="F5" s="3"/>
      <c r="G5" s="3"/>
      <c r="H5" s="3"/>
      <c r="I5" s="4"/>
    </row>
    <row r="6" spans="1:9" ht="51.75" customHeight="1">
      <c r="A6" s="193" t="s">
        <v>623</v>
      </c>
      <c r="B6" s="193"/>
      <c r="C6" s="193"/>
      <c r="D6" s="193"/>
      <c r="E6" s="193"/>
      <c r="F6" s="193"/>
      <c r="G6" s="193"/>
      <c r="H6" s="124"/>
      <c r="I6" s="124"/>
    </row>
    <row r="7" spans="1:9" ht="12.75" customHeight="1">
      <c r="A7" s="164"/>
      <c r="B7" s="164"/>
      <c r="C7" s="164"/>
      <c r="D7" s="164"/>
      <c r="E7" s="164"/>
      <c r="F7" s="164"/>
      <c r="G7" s="164"/>
      <c r="H7" s="164"/>
      <c r="I7" s="5"/>
    </row>
    <row r="8" spans="1:10" ht="40.5" customHeight="1">
      <c r="A8" s="188" t="s">
        <v>31</v>
      </c>
      <c r="B8" s="25" t="s">
        <v>80</v>
      </c>
      <c r="C8" s="25" t="s">
        <v>81</v>
      </c>
      <c r="D8" s="25" t="s">
        <v>82</v>
      </c>
      <c r="E8" s="25" t="s">
        <v>76</v>
      </c>
      <c r="F8" s="25" t="s">
        <v>77</v>
      </c>
      <c r="G8" s="171" t="s">
        <v>313</v>
      </c>
      <c r="H8" s="153"/>
      <c r="I8" s="153"/>
      <c r="J8" s="153"/>
    </row>
    <row r="9" spans="1:10" ht="33" customHeight="1">
      <c r="A9" s="22" t="s">
        <v>670</v>
      </c>
      <c r="B9" s="26" t="s">
        <v>84</v>
      </c>
      <c r="C9" s="25"/>
      <c r="D9" s="25"/>
      <c r="E9" s="25"/>
      <c r="F9" s="25"/>
      <c r="G9" s="169">
        <f>G10</f>
        <v>4322.1</v>
      </c>
      <c r="H9" s="153"/>
      <c r="I9" s="153"/>
      <c r="J9" s="153"/>
    </row>
    <row r="10" spans="1:10" ht="18" customHeight="1">
      <c r="A10" s="105" t="s">
        <v>290</v>
      </c>
      <c r="B10" s="26" t="s">
        <v>84</v>
      </c>
      <c r="C10" s="78" t="s">
        <v>87</v>
      </c>
      <c r="D10" s="78" t="s">
        <v>536</v>
      </c>
      <c r="E10" s="25"/>
      <c r="F10" s="25"/>
      <c r="G10" s="169">
        <f>G17+G11</f>
        <v>4322.1</v>
      </c>
      <c r="H10" s="153"/>
      <c r="I10" s="153"/>
      <c r="J10" s="153"/>
    </row>
    <row r="11" spans="1:10" ht="37.5" customHeight="1">
      <c r="A11" s="109" t="s">
        <v>688</v>
      </c>
      <c r="B11" s="29" t="s">
        <v>84</v>
      </c>
      <c r="C11" s="82" t="s">
        <v>87</v>
      </c>
      <c r="D11" s="82" t="s">
        <v>115</v>
      </c>
      <c r="E11" s="25"/>
      <c r="F11" s="25"/>
      <c r="G11" s="183">
        <f>G12</f>
        <v>2106.4</v>
      </c>
      <c r="H11" s="153"/>
      <c r="I11" s="153"/>
      <c r="J11" s="153"/>
    </row>
    <row r="12" spans="1:10" ht="16.5" customHeight="1">
      <c r="A12" s="109" t="s">
        <v>21</v>
      </c>
      <c r="B12" s="29" t="s">
        <v>84</v>
      </c>
      <c r="C12" s="82" t="s">
        <v>87</v>
      </c>
      <c r="D12" s="82" t="s">
        <v>115</v>
      </c>
      <c r="E12" s="60" t="s">
        <v>493</v>
      </c>
      <c r="F12" s="25"/>
      <c r="G12" s="183">
        <f>G13</f>
        <v>2106.4</v>
      </c>
      <c r="H12" s="153"/>
      <c r="I12" s="153"/>
      <c r="J12" s="153"/>
    </row>
    <row r="13" spans="1:10" ht="30" customHeight="1">
      <c r="A13" s="51" t="s">
        <v>86</v>
      </c>
      <c r="B13" s="29" t="s">
        <v>84</v>
      </c>
      <c r="C13" s="82" t="s">
        <v>87</v>
      </c>
      <c r="D13" s="82" t="s">
        <v>115</v>
      </c>
      <c r="E13" s="60" t="s">
        <v>494</v>
      </c>
      <c r="F13" s="25"/>
      <c r="G13" s="183">
        <f>G14</f>
        <v>2106.4</v>
      </c>
      <c r="H13" s="153"/>
      <c r="I13" s="153"/>
      <c r="J13" s="153"/>
    </row>
    <row r="14" spans="1:10" ht="18" customHeight="1">
      <c r="A14" s="28" t="s">
        <v>102</v>
      </c>
      <c r="B14" s="29" t="s">
        <v>84</v>
      </c>
      <c r="C14" s="82" t="s">
        <v>87</v>
      </c>
      <c r="D14" s="82" t="s">
        <v>115</v>
      </c>
      <c r="E14" s="81" t="s">
        <v>495</v>
      </c>
      <c r="F14" s="25"/>
      <c r="G14" s="183">
        <f>G15</f>
        <v>2106.4</v>
      </c>
      <c r="H14" s="153"/>
      <c r="I14" s="153"/>
      <c r="J14" s="153"/>
    </row>
    <row r="15" spans="1:10" ht="45.75" customHeight="1">
      <c r="A15" s="28" t="s">
        <v>677</v>
      </c>
      <c r="B15" s="29" t="s">
        <v>84</v>
      </c>
      <c r="C15" s="82" t="s">
        <v>87</v>
      </c>
      <c r="D15" s="82" t="s">
        <v>115</v>
      </c>
      <c r="E15" s="60" t="s">
        <v>675</v>
      </c>
      <c r="F15" s="25"/>
      <c r="G15" s="183">
        <f>G16</f>
        <v>2106.4</v>
      </c>
      <c r="H15" s="153"/>
      <c r="I15" s="153"/>
      <c r="J15" s="153"/>
    </row>
    <row r="16" spans="1:10" ht="18" customHeight="1">
      <c r="A16" s="177" t="s">
        <v>632</v>
      </c>
      <c r="B16" s="29" t="s">
        <v>84</v>
      </c>
      <c r="C16" s="82" t="s">
        <v>87</v>
      </c>
      <c r="D16" s="82" t="s">
        <v>115</v>
      </c>
      <c r="E16" s="60" t="s">
        <v>675</v>
      </c>
      <c r="F16" s="182">
        <v>100</v>
      </c>
      <c r="G16" s="183">
        <f>2106.4</f>
        <v>2106.4</v>
      </c>
      <c r="H16" s="153"/>
      <c r="I16" s="153"/>
      <c r="J16" s="153"/>
    </row>
    <row r="17" spans="1:10" ht="45" customHeight="1">
      <c r="A17" s="51" t="s">
        <v>0</v>
      </c>
      <c r="B17" s="29" t="s">
        <v>84</v>
      </c>
      <c r="C17" s="82" t="s">
        <v>87</v>
      </c>
      <c r="D17" s="82" t="s">
        <v>88</v>
      </c>
      <c r="E17" s="108"/>
      <c r="F17" s="107"/>
      <c r="G17" s="130">
        <f>G18+G32</f>
        <v>2215.7</v>
      </c>
      <c r="H17" s="153"/>
      <c r="I17" s="153"/>
      <c r="J17" s="153"/>
    </row>
    <row r="18" spans="1:10" ht="20.25" customHeight="1">
      <c r="A18" s="109" t="s">
        <v>21</v>
      </c>
      <c r="B18" s="29" t="s">
        <v>84</v>
      </c>
      <c r="C18" s="82" t="s">
        <v>87</v>
      </c>
      <c r="D18" s="82" t="s">
        <v>88</v>
      </c>
      <c r="E18" s="60" t="s">
        <v>493</v>
      </c>
      <c r="F18" s="107"/>
      <c r="G18" s="130">
        <f>G19+G26</f>
        <v>2159.5</v>
      </c>
      <c r="H18" s="153"/>
      <c r="I18" s="153"/>
      <c r="J18" s="153"/>
    </row>
    <row r="19" spans="1:10" ht="31.5">
      <c r="A19" s="51" t="s">
        <v>86</v>
      </c>
      <c r="B19" s="29" t="s">
        <v>84</v>
      </c>
      <c r="C19" s="82" t="s">
        <v>87</v>
      </c>
      <c r="D19" s="82" t="s">
        <v>88</v>
      </c>
      <c r="E19" s="60" t="s">
        <v>494</v>
      </c>
      <c r="F19" s="107"/>
      <c r="G19" s="130">
        <f>G21+G23</f>
        <v>1835.8000000000002</v>
      </c>
      <c r="H19" s="153"/>
      <c r="I19" s="153"/>
      <c r="J19" s="153"/>
    </row>
    <row r="20" spans="1:10" ht="15.75">
      <c r="A20" s="28" t="s">
        <v>102</v>
      </c>
      <c r="B20" s="29" t="s">
        <v>84</v>
      </c>
      <c r="C20" s="82" t="s">
        <v>87</v>
      </c>
      <c r="D20" s="82" t="s">
        <v>88</v>
      </c>
      <c r="E20" s="81" t="s">
        <v>495</v>
      </c>
      <c r="F20" s="107"/>
      <c r="G20" s="130">
        <f>G21</f>
        <v>419.6</v>
      </c>
      <c r="H20" s="153"/>
      <c r="I20" s="153"/>
      <c r="J20" s="153"/>
    </row>
    <row r="21" spans="1:10" ht="45.75" customHeight="1">
      <c r="A21" s="51" t="s">
        <v>89</v>
      </c>
      <c r="B21" s="29" t="s">
        <v>84</v>
      </c>
      <c r="C21" s="82" t="s">
        <v>87</v>
      </c>
      <c r="D21" s="82" t="s">
        <v>88</v>
      </c>
      <c r="E21" s="60" t="s">
        <v>496</v>
      </c>
      <c r="F21" s="107"/>
      <c r="G21" s="130">
        <f>G22</f>
        <v>419.6</v>
      </c>
      <c r="H21" s="153"/>
      <c r="I21" s="153"/>
      <c r="J21" s="153"/>
    </row>
    <row r="22" spans="1:10" ht="47.25">
      <c r="A22" s="177" t="s">
        <v>632</v>
      </c>
      <c r="B22" s="29" t="s">
        <v>84</v>
      </c>
      <c r="C22" s="82" t="s">
        <v>87</v>
      </c>
      <c r="D22" s="82" t="s">
        <v>88</v>
      </c>
      <c r="E22" s="60" t="s">
        <v>496</v>
      </c>
      <c r="F22" s="107" t="s">
        <v>633</v>
      </c>
      <c r="G22" s="130">
        <f>2106.4-2106.4+419.6</f>
        <v>419.6</v>
      </c>
      <c r="H22" s="153"/>
      <c r="I22" s="153"/>
      <c r="J22" s="153"/>
    </row>
    <row r="23" spans="1:10" ht="47.25">
      <c r="A23" s="109" t="s">
        <v>91</v>
      </c>
      <c r="B23" s="29" t="s">
        <v>84</v>
      </c>
      <c r="C23" s="82" t="s">
        <v>87</v>
      </c>
      <c r="D23" s="82" t="s">
        <v>88</v>
      </c>
      <c r="E23" s="60" t="s">
        <v>497</v>
      </c>
      <c r="F23" s="107"/>
      <c r="G23" s="130">
        <f>G24+G25</f>
        <v>1416.2</v>
      </c>
      <c r="H23" s="153"/>
      <c r="I23" s="153"/>
      <c r="J23" s="153"/>
    </row>
    <row r="24" spans="2:10" ht="15.75" hidden="1">
      <c r="B24" s="29" t="s">
        <v>84</v>
      </c>
      <c r="C24" s="82" t="s">
        <v>87</v>
      </c>
      <c r="D24" s="82" t="s">
        <v>88</v>
      </c>
      <c r="E24" s="60" t="s">
        <v>497</v>
      </c>
      <c r="F24" s="107" t="s">
        <v>633</v>
      </c>
      <c r="G24" s="130">
        <v>0</v>
      </c>
      <c r="H24" s="153"/>
      <c r="I24" s="153"/>
      <c r="J24" s="153"/>
    </row>
    <row r="25" spans="1:10" ht="47.25">
      <c r="A25" s="177" t="s">
        <v>632</v>
      </c>
      <c r="B25" s="29" t="s">
        <v>84</v>
      </c>
      <c r="C25" s="82" t="s">
        <v>87</v>
      </c>
      <c r="D25" s="82" t="s">
        <v>88</v>
      </c>
      <c r="E25" s="60" t="s">
        <v>497</v>
      </c>
      <c r="F25" s="107" t="s">
        <v>633</v>
      </c>
      <c r="G25" s="130">
        <f>1560-143.8</f>
        <v>1416.2</v>
      </c>
      <c r="H25" s="153"/>
      <c r="I25" s="153"/>
      <c r="J25" s="153"/>
    </row>
    <row r="26" spans="1:10" ht="31.5">
      <c r="A26" s="109" t="s">
        <v>93</v>
      </c>
      <c r="B26" s="29" t="s">
        <v>84</v>
      </c>
      <c r="C26" s="82" t="s">
        <v>87</v>
      </c>
      <c r="D26" s="82" t="s">
        <v>88</v>
      </c>
      <c r="E26" s="60" t="s">
        <v>522</v>
      </c>
      <c r="F26" s="107"/>
      <c r="G26" s="130">
        <f>G28</f>
        <v>323.7</v>
      </c>
      <c r="H26" s="153"/>
      <c r="I26" s="153"/>
      <c r="J26" s="153"/>
    </row>
    <row r="27" spans="1:10" ht="15.75">
      <c r="A27" s="28" t="s">
        <v>102</v>
      </c>
      <c r="B27" s="29" t="s">
        <v>84</v>
      </c>
      <c r="C27" s="82" t="s">
        <v>87</v>
      </c>
      <c r="D27" s="82" t="s">
        <v>88</v>
      </c>
      <c r="E27" s="81" t="s">
        <v>501</v>
      </c>
      <c r="F27" s="107"/>
      <c r="G27" s="130">
        <f>G28</f>
        <v>323.7</v>
      </c>
      <c r="H27" s="153"/>
      <c r="I27" s="153"/>
      <c r="J27" s="153"/>
    </row>
    <row r="28" spans="1:10" ht="53.25" customHeight="1">
      <c r="A28" s="109" t="s">
        <v>95</v>
      </c>
      <c r="B28" s="29" t="s">
        <v>84</v>
      </c>
      <c r="C28" s="82" t="s">
        <v>87</v>
      </c>
      <c r="D28" s="82" t="s">
        <v>88</v>
      </c>
      <c r="E28" s="60" t="s">
        <v>503</v>
      </c>
      <c r="F28" s="107"/>
      <c r="G28" s="130">
        <f>G30++G31+G29</f>
        <v>323.7</v>
      </c>
      <c r="H28" s="153"/>
      <c r="I28" s="153"/>
      <c r="J28" s="153"/>
    </row>
    <row r="29" spans="1:7" ht="20.25" customHeight="1" hidden="1">
      <c r="A29" s="51" t="s">
        <v>542</v>
      </c>
      <c r="B29" s="29" t="s">
        <v>84</v>
      </c>
      <c r="C29" s="82" t="s">
        <v>87</v>
      </c>
      <c r="D29" s="82" t="s">
        <v>88</v>
      </c>
      <c r="E29" s="60" t="s">
        <v>496</v>
      </c>
      <c r="F29" s="107" t="s">
        <v>541</v>
      </c>
      <c r="G29" s="130">
        <v>0</v>
      </c>
    </row>
    <row r="30" spans="1:7" ht="36" customHeight="1">
      <c r="A30" s="177" t="s">
        <v>631</v>
      </c>
      <c r="B30" s="29" t="s">
        <v>84</v>
      </c>
      <c r="C30" s="82" t="s">
        <v>87</v>
      </c>
      <c r="D30" s="82" t="s">
        <v>88</v>
      </c>
      <c r="E30" s="60" t="s">
        <v>503</v>
      </c>
      <c r="F30" s="107" t="s">
        <v>634</v>
      </c>
      <c r="G30" s="130">
        <f>589.5-275.8</f>
        <v>313.7</v>
      </c>
    </row>
    <row r="31" spans="1:7" ht="20.25" customHeight="1">
      <c r="A31" s="177" t="s">
        <v>639</v>
      </c>
      <c r="B31" s="29" t="s">
        <v>84</v>
      </c>
      <c r="C31" s="82" t="s">
        <v>87</v>
      </c>
      <c r="D31" s="82" t="s">
        <v>88</v>
      </c>
      <c r="E31" s="60" t="s">
        <v>503</v>
      </c>
      <c r="F31" s="107" t="s">
        <v>636</v>
      </c>
      <c r="G31" s="130">
        <v>10</v>
      </c>
    </row>
    <row r="32" spans="1:7" ht="49.5" customHeight="1">
      <c r="A32" s="109" t="s">
        <v>100</v>
      </c>
      <c r="B32" s="29" t="s">
        <v>84</v>
      </c>
      <c r="C32" s="82" t="s">
        <v>87</v>
      </c>
      <c r="D32" s="82" t="s">
        <v>88</v>
      </c>
      <c r="E32" s="60" t="s">
        <v>508</v>
      </c>
      <c r="F32" s="107"/>
      <c r="G32" s="130">
        <f>G33</f>
        <v>56.2</v>
      </c>
    </row>
    <row r="33" spans="1:7" ht="19.5" customHeight="1">
      <c r="A33" s="109" t="s">
        <v>102</v>
      </c>
      <c r="B33" s="29" t="s">
        <v>84</v>
      </c>
      <c r="C33" s="82" t="s">
        <v>87</v>
      </c>
      <c r="D33" s="82" t="s">
        <v>88</v>
      </c>
      <c r="E33" s="60" t="s">
        <v>507</v>
      </c>
      <c r="F33" s="107"/>
      <c r="G33" s="130">
        <f>G35</f>
        <v>56.2</v>
      </c>
    </row>
    <row r="34" spans="1:7" ht="20.25" customHeight="1">
      <c r="A34" s="109" t="s">
        <v>102</v>
      </c>
      <c r="B34" s="29" t="s">
        <v>84</v>
      </c>
      <c r="C34" s="82" t="s">
        <v>87</v>
      </c>
      <c r="D34" s="82" t="s">
        <v>88</v>
      </c>
      <c r="E34" s="81" t="s">
        <v>506</v>
      </c>
      <c r="F34" s="107"/>
      <c r="G34" s="130">
        <f>G35</f>
        <v>56.2</v>
      </c>
    </row>
    <row r="35" spans="1:7" ht="93.75" customHeight="1">
      <c r="A35" s="111" t="s">
        <v>104</v>
      </c>
      <c r="B35" s="29" t="s">
        <v>84</v>
      </c>
      <c r="C35" s="82" t="s">
        <v>87</v>
      </c>
      <c r="D35" s="82" t="s">
        <v>88</v>
      </c>
      <c r="E35" s="60" t="s">
        <v>521</v>
      </c>
      <c r="F35" s="107"/>
      <c r="G35" s="130">
        <f>G36</f>
        <v>56.2</v>
      </c>
    </row>
    <row r="36" spans="1:7" ht="15.75" customHeight="1">
      <c r="A36" s="177" t="s">
        <v>641</v>
      </c>
      <c r="B36" s="29" t="s">
        <v>84</v>
      </c>
      <c r="C36" s="82" t="s">
        <v>87</v>
      </c>
      <c r="D36" s="82" t="s">
        <v>88</v>
      </c>
      <c r="E36" s="60" t="s">
        <v>521</v>
      </c>
      <c r="F36" s="107" t="s">
        <v>637</v>
      </c>
      <c r="G36" s="130">
        <v>56.2</v>
      </c>
    </row>
    <row r="37" spans="1:7" ht="30.75" customHeight="1">
      <c r="A37" s="22" t="s">
        <v>106</v>
      </c>
      <c r="B37" s="26" t="s">
        <v>26</v>
      </c>
      <c r="C37" s="51"/>
      <c r="D37" s="107"/>
      <c r="E37" s="60"/>
      <c r="F37" s="107"/>
      <c r="G37" s="175">
        <f>G38+G134+G142+G172+G211+G292+G340+G401+G419</f>
        <v>108763.49999999999</v>
      </c>
    </row>
    <row r="38" spans="1:7" ht="18.75" customHeight="1">
      <c r="A38" s="105" t="s">
        <v>290</v>
      </c>
      <c r="B38" s="26" t="s">
        <v>26</v>
      </c>
      <c r="C38" s="78" t="s">
        <v>87</v>
      </c>
      <c r="D38" s="78" t="s">
        <v>536</v>
      </c>
      <c r="E38" s="92"/>
      <c r="F38" s="106"/>
      <c r="G38" s="175">
        <f>G39+G68+G74</f>
        <v>36497.7</v>
      </c>
    </row>
    <row r="39" spans="1:7" ht="47.25">
      <c r="A39" s="51" t="s">
        <v>295</v>
      </c>
      <c r="B39" s="29" t="s">
        <v>26</v>
      </c>
      <c r="C39" s="82" t="s">
        <v>87</v>
      </c>
      <c r="D39" s="82" t="s">
        <v>107</v>
      </c>
      <c r="E39" s="107"/>
      <c r="F39" s="107"/>
      <c r="G39" s="130">
        <f>G40+G63</f>
        <v>15460.100000000002</v>
      </c>
    </row>
    <row r="40" spans="1:7" ht="18.75" customHeight="1">
      <c r="A40" s="51" t="s">
        <v>21</v>
      </c>
      <c r="B40" s="29" t="s">
        <v>26</v>
      </c>
      <c r="C40" s="82" t="s">
        <v>87</v>
      </c>
      <c r="D40" s="82" t="s">
        <v>107</v>
      </c>
      <c r="E40" s="60" t="s">
        <v>493</v>
      </c>
      <c r="F40" s="107"/>
      <c r="G40" s="130">
        <f>G41+G45+G53</f>
        <v>15400.900000000001</v>
      </c>
    </row>
    <row r="41" spans="1:7" ht="32.25" customHeight="1">
      <c r="A41" s="109" t="s">
        <v>245</v>
      </c>
      <c r="B41" s="29" t="s">
        <v>26</v>
      </c>
      <c r="C41" s="82" t="s">
        <v>87</v>
      </c>
      <c r="D41" s="82" t="s">
        <v>107</v>
      </c>
      <c r="E41" s="60" t="s">
        <v>499</v>
      </c>
      <c r="F41" s="107"/>
      <c r="G41" s="130">
        <f>G43</f>
        <v>1909</v>
      </c>
    </row>
    <row r="42" spans="1:7" ht="17.25" customHeight="1">
      <c r="A42" s="28" t="s">
        <v>102</v>
      </c>
      <c r="B42" s="29" t="s">
        <v>26</v>
      </c>
      <c r="C42" s="82" t="s">
        <v>87</v>
      </c>
      <c r="D42" s="82" t="s">
        <v>107</v>
      </c>
      <c r="E42" s="60" t="s">
        <v>498</v>
      </c>
      <c r="F42" s="107"/>
      <c r="G42" s="130">
        <f>G43</f>
        <v>1909</v>
      </c>
    </row>
    <row r="43" spans="1:7" ht="45.75" customHeight="1">
      <c r="A43" s="51" t="s">
        <v>248</v>
      </c>
      <c r="B43" s="29" t="s">
        <v>26</v>
      </c>
      <c r="C43" s="82" t="s">
        <v>87</v>
      </c>
      <c r="D43" s="82" t="s">
        <v>107</v>
      </c>
      <c r="E43" s="60" t="s">
        <v>500</v>
      </c>
      <c r="F43" s="107"/>
      <c r="G43" s="130">
        <f>G44</f>
        <v>1909</v>
      </c>
    </row>
    <row r="44" spans="1:7" ht="47.25">
      <c r="A44" s="177" t="s">
        <v>632</v>
      </c>
      <c r="B44" s="29" t="s">
        <v>26</v>
      </c>
      <c r="C44" s="82" t="s">
        <v>87</v>
      </c>
      <c r="D44" s="82" t="s">
        <v>107</v>
      </c>
      <c r="E44" s="60" t="s">
        <v>500</v>
      </c>
      <c r="F44" s="107" t="s">
        <v>633</v>
      </c>
      <c r="G44" s="130">
        <f>1693.4+215.6</f>
        <v>1909</v>
      </c>
    </row>
    <row r="45" spans="1:7" ht="31.5">
      <c r="A45" s="51" t="s">
        <v>93</v>
      </c>
      <c r="B45" s="29" t="s">
        <v>26</v>
      </c>
      <c r="C45" s="82" t="s">
        <v>87</v>
      </c>
      <c r="D45" s="82" t="s">
        <v>107</v>
      </c>
      <c r="E45" s="60" t="s">
        <v>522</v>
      </c>
      <c r="F45" s="107"/>
      <c r="G45" s="130">
        <f>G47+G49</f>
        <v>13491.900000000001</v>
      </c>
    </row>
    <row r="46" spans="1:7" ht="15.75">
      <c r="A46" s="28" t="s">
        <v>102</v>
      </c>
      <c r="B46" s="29" t="s">
        <v>26</v>
      </c>
      <c r="C46" s="82" t="s">
        <v>87</v>
      </c>
      <c r="D46" s="82" t="s">
        <v>107</v>
      </c>
      <c r="E46" s="60" t="s">
        <v>501</v>
      </c>
      <c r="F46" s="107"/>
      <c r="G46" s="130">
        <f>G47</f>
        <v>11245.1</v>
      </c>
    </row>
    <row r="47" spans="1:7" ht="49.5" customHeight="1">
      <c r="A47" s="109" t="s">
        <v>250</v>
      </c>
      <c r="B47" s="29" t="s">
        <v>26</v>
      </c>
      <c r="C47" s="82" t="s">
        <v>87</v>
      </c>
      <c r="D47" s="82" t="s">
        <v>107</v>
      </c>
      <c r="E47" s="60" t="s">
        <v>502</v>
      </c>
      <c r="F47" s="107"/>
      <c r="G47" s="130">
        <f>G48</f>
        <v>11245.1</v>
      </c>
    </row>
    <row r="48" spans="1:7" ht="47.25">
      <c r="A48" s="177" t="s">
        <v>632</v>
      </c>
      <c r="B48" s="29" t="s">
        <v>26</v>
      </c>
      <c r="C48" s="82" t="s">
        <v>87</v>
      </c>
      <c r="D48" s="82" t="s">
        <v>107</v>
      </c>
      <c r="E48" s="60" t="s">
        <v>502</v>
      </c>
      <c r="F48" s="107" t="s">
        <v>633</v>
      </c>
      <c r="G48" s="130">
        <f>10978.5+266.6</f>
        <v>11245.1</v>
      </c>
    </row>
    <row r="49" spans="1:7" ht="47.25">
      <c r="A49" s="109" t="s">
        <v>95</v>
      </c>
      <c r="B49" s="29" t="s">
        <v>26</v>
      </c>
      <c r="C49" s="82" t="s">
        <v>87</v>
      </c>
      <c r="D49" s="82" t="s">
        <v>107</v>
      </c>
      <c r="E49" s="60" t="s">
        <v>503</v>
      </c>
      <c r="F49" s="107"/>
      <c r="G49" s="130">
        <f>G50+G51+G52</f>
        <v>2246.8</v>
      </c>
    </row>
    <row r="50" spans="1:7" ht="47.25">
      <c r="A50" s="177" t="s">
        <v>632</v>
      </c>
      <c r="B50" s="29" t="s">
        <v>26</v>
      </c>
      <c r="C50" s="82" t="s">
        <v>87</v>
      </c>
      <c r="D50" s="82" t="s">
        <v>107</v>
      </c>
      <c r="E50" s="60" t="s">
        <v>503</v>
      </c>
      <c r="F50" s="107" t="s">
        <v>633</v>
      </c>
      <c r="G50" s="130">
        <v>119.8</v>
      </c>
    </row>
    <row r="51" spans="1:7" ht="33" customHeight="1">
      <c r="A51" s="177" t="s">
        <v>631</v>
      </c>
      <c r="B51" s="29" t="s">
        <v>26</v>
      </c>
      <c r="C51" s="82" t="s">
        <v>87</v>
      </c>
      <c r="D51" s="82" t="s">
        <v>107</v>
      </c>
      <c r="E51" s="60" t="s">
        <v>503</v>
      </c>
      <c r="F51" s="107" t="s">
        <v>634</v>
      </c>
      <c r="G51" s="130">
        <f>2728.5-550+37.5-20-20-60-14</f>
        <v>2102</v>
      </c>
    </row>
    <row r="52" spans="1:7" ht="20.25" customHeight="1">
      <c r="A52" s="177" t="s">
        <v>639</v>
      </c>
      <c r="B52" s="29" t="s">
        <v>26</v>
      </c>
      <c r="C52" s="82" t="s">
        <v>87</v>
      </c>
      <c r="D52" s="82" t="s">
        <v>107</v>
      </c>
      <c r="E52" s="60" t="s">
        <v>503</v>
      </c>
      <c r="F52" s="107" t="s">
        <v>636</v>
      </c>
      <c r="G52" s="130">
        <f>5+20</f>
        <v>25</v>
      </c>
    </row>
    <row r="53" spans="1:7" ht="31.5" hidden="1">
      <c r="A53" s="112" t="s">
        <v>252</v>
      </c>
      <c r="B53" s="29" t="s">
        <v>26</v>
      </c>
      <c r="C53" s="112"/>
      <c r="D53" s="107" t="s">
        <v>9</v>
      </c>
      <c r="E53" s="108" t="s">
        <v>253</v>
      </c>
      <c r="F53" s="107"/>
      <c r="G53" s="172">
        <f>G54</f>
        <v>0</v>
      </c>
    </row>
    <row r="54" spans="1:7" ht="53.25" customHeight="1" hidden="1">
      <c r="A54" s="109" t="s">
        <v>254</v>
      </c>
      <c r="B54" s="29" t="s">
        <v>26</v>
      </c>
      <c r="C54" s="109"/>
      <c r="D54" s="107" t="s">
        <v>9</v>
      </c>
      <c r="E54" s="108" t="s">
        <v>255</v>
      </c>
      <c r="F54" s="107"/>
      <c r="G54" s="172">
        <f>G55+G57+G56</f>
        <v>0</v>
      </c>
    </row>
    <row r="55" spans="1:7" ht="31.5" hidden="1">
      <c r="A55" s="109" t="s">
        <v>90</v>
      </c>
      <c r="B55" s="29" t="s">
        <v>26</v>
      </c>
      <c r="C55" s="109"/>
      <c r="D55" s="107" t="s">
        <v>9</v>
      </c>
      <c r="E55" s="108" t="s">
        <v>255</v>
      </c>
      <c r="F55" s="107" t="s">
        <v>291</v>
      </c>
      <c r="G55" s="172">
        <v>0</v>
      </c>
    </row>
    <row r="56" spans="1:7" ht="21" customHeight="1" hidden="1">
      <c r="A56" s="109" t="s">
        <v>97</v>
      </c>
      <c r="B56" s="29" t="s">
        <v>26</v>
      </c>
      <c r="C56" s="109"/>
      <c r="D56" s="107" t="s">
        <v>9</v>
      </c>
      <c r="E56" s="108" t="s">
        <v>255</v>
      </c>
      <c r="F56" s="107" t="s">
        <v>292</v>
      </c>
      <c r="G56" s="172">
        <v>0</v>
      </c>
    </row>
    <row r="57" spans="1:7" ht="31.5" hidden="1">
      <c r="A57" s="109" t="s">
        <v>98</v>
      </c>
      <c r="B57" s="29" t="s">
        <v>26</v>
      </c>
      <c r="C57" s="109"/>
      <c r="D57" s="107" t="s">
        <v>9</v>
      </c>
      <c r="E57" s="108" t="s">
        <v>255</v>
      </c>
      <c r="F57" s="107" t="s">
        <v>293</v>
      </c>
      <c r="G57" s="172">
        <v>0</v>
      </c>
    </row>
    <row r="58" spans="1:7" ht="15.75" hidden="1">
      <c r="A58" s="51" t="s">
        <v>285</v>
      </c>
      <c r="B58" s="29" t="s">
        <v>26</v>
      </c>
      <c r="C58" s="51"/>
      <c r="D58" s="107" t="s">
        <v>289</v>
      </c>
      <c r="E58" s="108"/>
      <c r="F58" s="107"/>
      <c r="G58" s="172">
        <f>G59</f>
        <v>0</v>
      </c>
    </row>
    <row r="59" spans="1:7" ht="51.75" customHeight="1" hidden="1">
      <c r="A59" s="109" t="s">
        <v>100</v>
      </c>
      <c r="B59" s="29" t="s">
        <v>26</v>
      </c>
      <c r="C59" s="109"/>
      <c r="D59" s="107" t="s">
        <v>289</v>
      </c>
      <c r="E59" s="108" t="s">
        <v>101</v>
      </c>
      <c r="F59" s="107"/>
      <c r="G59" s="172">
        <f>G60</f>
        <v>0</v>
      </c>
    </row>
    <row r="60" spans="1:7" ht="18.75" customHeight="1" hidden="1">
      <c r="A60" s="109" t="s">
        <v>102</v>
      </c>
      <c r="B60" s="29" t="s">
        <v>26</v>
      </c>
      <c r="C60" s="109"/>
      <c r="D60" s="107" t="s">
        <v>289</v>
      </c>
      <c r="E60" s="108" t="s">
        <v>103</v>
      </c>
      <c r="F60" s="107"/>
      <c r="G60" s="172">
        <f>G61</f>
        <v>0</v>
      </c>
    </row>
    <row r="61" spans="1:7" ht="40.5" customHeight="1" hidden="1">
      <c r="A61" s="109" t="s">
        <v>296</v>
      </c>
      <c r="B61" s="29" t="s">
        <v>26</v>
      </c>
      <c r="C61" s="109"/>
      <c r="D61" s="107" t="s">
        <v>289</v>
      </c>
      <c r="E61" s="108" t="s">
        <v>284</v>
      </c>
      <c r="F61" s="107"/>
      <c r="G61" s="172">
        <f>G62</f>
        <v>0</v>
      </c>
    </row>
    <row r="62" spans="1:7" ht="14.25" customHeight="1" hidden="1">
      <c r="A62" s="51" t="s">
        <v>286</v>
      </c>
      <c r="B62" s="29" t="s">
        <v>26</v>
      </c>
      <c r="C62" s="51"/>
      <c r="D62" s="107" t="s">
        <v>289</v>
      </c>
      <c r="E62" s="108" t="s">
        <v>284</v>
      </c>
      <c r="F62" s="107" t="s">
        <v>297</v>
      </c>
      <c r="G62" s="172">
        <v>0</v>
      </c>
    </row>
    <row r="63" spans="1:7" ht="46.5" customHeight="1">
      <c r="A63" s="109" t="s">
        <v>100</v>
      </c>
      <c r="B63" s="29" t="s">
        <v>26</v>
      </c>
      <c r="C63" s="82" t="s">
        <v>87</v>
      </c>
      <c r="D63" s="82" t="s">
        <v>107</v>
      </c>
      <c r="E63" s="108" t="s">
        <v>508</v>
      </c>
      <c r="F63" s="107"/>
      <c r="G63" s="130">
        <f>G64</f>
        <v>59.2</v>
      </c>
    </row>
    <row r="64" spans="1:7" ht="15.75" customHeight="1">
      <c r="A64" s="109" t="s">
        <v>102</v>
      </c>
      <c r="B64" s="29" t="s">
        <v>26</v>
      </c>
      <c r="C64" s="82" t="s">
        <v>87</v>
      </c>
      <c r="D64" s="82" t="s">
        <v>107</v>
      </c>
      <c r="E64" s="60" t="s">
        <v>507</v>
      </c>
      <c r="F64" s="107"/>
      <c r="G64" s="130">
        <f>G65</f>
        <v>59.2</v>
      </c>
    </row>
    <row r="65" spans="1:7" ht="15.75" customHeight="1">
      <c r="A65" s="109" t="s">
        <v>102</v>
      </c>
      <c r="B65" s="29" t="s">
        <v>26</v>
      </c>
      <c r="C65" s="82" t="s">
        <v>87</v>
      </c>
      <c r="D65" s="82" t="s">
        <v>107</v>
      </c>
      <c r="E65" s="81" t="s">
        <v>506</v>
      </c>
      <c r="F65" s="107"/>
      <c r="G65" s="130">
        <f>G66</f>
        <v>59.2</v>
      </c>
    </row>
    <row r="66" spans="1:7" ht="41.25" customHeight="1">
      <c r="A66" s="109" t="s">
        <v>686</v>
      </c>
      <c r="B66" s="29" t="s">
        <v>26</v>
      </c>
      <c r="C66" s="82" t="s">
        <v>87</v>
      </c>
      <c r="D66" s="82" t="s">
        <v>107</v>
      </c>
      <c r="E66" s="108" t="s">
        <v>687</v>
      </c>
      <c r="F66" s="107"/>
      <c r="G66" s="130">
        <f>G67</f>
        <v>59.2</v>
      </c>
    </row>
    <row r="67" spans="1:7" ht="14.25" customHeight="1">
      <c r="A67" s="177" t="s">
        <v>641</v>
      </c>
      <c r="B67" s="29" t="s">
        <v>26</v>
      </c>
      <c r="C67" s="82" t="s">
        <v>87</v>
      </c>
      <c r="D67" s="82" t="s">
        <v>107</v>
      </c>
      <c r="E67" s="108" t="s">
        <v>687</v>
      </c>
      <c r="F67" s="107" t="s">
        <v>637</v>
      </c>
      <c r="G67" s="130">
        <v>59.2</v>
      </c>
    </row>
    <row r="68" spans="1:7" ht="15.75">
      <c r="A68" s="51" t="s">
        <v>22</v>
      </c>
      <c r="B68" s="29" t="s">
        <v>26</v>
      </c>
      <c r="C68" s="82" t="s">
        <v>87</v>
      </c>
      <c r="D68" s="82" t="s">
        <v>142</v>
      </c>
      <c r="E68" s="107"/>
      <c r="F68" s="107"/>
      <c r="G68" s="130">
        <f>G69</f>
        <v>2.5</v>
      </c>
    </row>
    <row r="69" spans="1:7" ht="50.25" customHeight="1">
      <c r="A69" s="109" t="s">
        <v>100</v>
      </c>
      <c r="B69" s="29" t="s">
        <v>26</v>
      </c>
      <c r="C69" s="82" t="s">
        <v>87</v>
      </c>
      <c r="D69" s="82" t="s">
        <v>142</v>
      </c>
      <c r="E69" s="60" t="s">
        <v>508</v>
      </c>
      <c r="F69" s="107"/>
      <c r="G69" s="130">
        <f>G72</f>
        <v>2.5</v>
      </c>
    </row>
    <row r="70" spans="1:7" ht="20.25" customHeight="1">
      <c r="A70" s="109" t="s">
        <v>102</v>
      </c>
      <c r="B70" s="29" t="s">
        <v>26</v>
      </c>
      <c r="C70" s="82" t="s">
        <v>87</v>
      </c>
      <c r="D70" s="82" t="s">
        <v>142</v>
      </c>
      <c r="E70" s="60" t="s">
        <v>507</v>
      </c>
      <c r="F70" s="107"/>
      <c r="G70" s="130">
        <f>G72</f>
        <v>2.5</v>
      </c>
    </row>
    <row r="71" spans="1:7" ht="20.25" customHeight="1">
      <c r="A71" s="109" t="s">
        <v>102</v>
      </c>
      <c r="B71" s="29" t="s">
        <v>26</v>
      </c>
      <c r="C71" s="82" t="s">
        <v>87</v>
      </c>
      <c r="D71" s="82" t="s">
        <v>142</v>
      </c>
      <c r="E71" s="81" t="s">
        <v>506</v>
      </c>
      <c r="F71" s="107"/>
      <c r="G71" s="130">
        <f>G72</f>
        <v>2.5</v>
      </c>
    </row>
    <row r="72" spans="1:7" ht="68.25" customHeight="1">
      <c r="A72" s="109" t="s">
        <v>260</v>
      </c>
      <c r="B72" s="29" t="s">
        <v>26</v>
      </c>
      <c r="C72" s="82" t="s">
        <v>87</v>
      </c>
      <c r="D72" s="82" t="s">
        <v>142</v>
      </c>
      <c r="E72" s="60" t="s">
        <v>510</v>
      </c>
      <c r="F72" s="107"/>
      <c r="G72" s="130">
        <f>G73</f>
        <v>2.5</v>
      </c>
    </row>
    <row r="73" spans="1:7" ht="18.75" customHeight="1">
      <c r="A73" s="177" t="s">
        <v>639</v>
      </c>
      <c r="B73" s="29" t="s">
        <v>26</v>
      </c>
      <c r="C73" s="82" t="s">
        <v>87</v>
      </c>
      <c r="D73" s="82" t="s">
        <v>142</v>
      </c>
      <c r="E73" s="60" t="s">
        <v>510</v>
      </c>
      <c r="F73" s="107" t="s">
        <v>636</v>
      </c>
      <c r="G73" s="130">
        <f>500-73.7-299.8-124</f>
        <v>2.5</v>
      </c>
    </row>
    <row r="74" spans="1:7" ht="15.75">
      <c r="A74" s="51" t="s">
        <v>1</v>
      </c>
      <c r="B74" s="29" t="s">
        <v>26</v>
      </c>
      <c r="C74" s="82" t="s">
        <v>87</v>
      </c>
      <c r="D74" s="82" t="s">
        <v>127</v>
      </c>
      <c r="E74" s="113"/>
      <c r="F74" s="113"/>
      <c r="G74" s="130">
        <f>G75+G103+G107+G113</f>
        <v>21035.1</v>
      </c>
    </row>
    <row r="75" spans="1:7" ht="51" customHeight="1">
      <c r="A75" s="51" t="s">
        <v>352</v>
      </c>
      <c r="B75" s="29" t="s">
        <v>26</v>
      </c>
      <c r="C75" s="82" t="s">
        <v>87</v>
      </c>
      <c r="D75" s="82" t="s">
        <v>127</v>
      </c>
      <c r="E75" s="81" t="s">
        <v>400</v>
      </c>
      <c r="F75" s="113"/>
      <c r="G75" s="130">
        <f>G76+G94</f>
        <v>955.8000000000001</v>
      </c>
    </row>
    <row r="76" spans="1:7" ht="50.25" customHeight="1">
      <c r="A76" s="51" t="s">
        <v>125</v>
      </c>
      <c r="B76" s="29" t="s">
        <v>26</v>
      </c>
      <c r="C76" s="82" t="s">
        <v>87</v>
      </c>
      <c r="D76" s="82" t="s">
        <v>127</v>
      </c>
      <c r="E76" s="81" t="s">
        <v>394</v>
      </c>
      <c r="F76" s="113"/>
      <c r="G76" s="130">
        <f>G80+G84+G86+G88+G90+G92+G78</f>
        <v>955.8000000000001</v>
      </c>
    </row>
    <row r="77" spans="1:7" ht="31.5" customHeight="1">
      <c r="A77" s="2" t="s">
        <v>581</v>
      </c>
      <c r="B77" s="29" t="s">
        <v>26</v>
      </c>
      <c r="C77" s="82" t="s">
        <v>87</v>
      </c>
      <c r="D77" s="82" t="s">
        <v>127</v>
      </c>
      <c r="E77" s="81" t="s">
        <v>393</v>
      </c>
      <c r="F77" s="113"/>
      <c r="G77" s="130">
        <f>G80+G78</f>
        <v>853.8000000000001</v>
      </c>
    </row>
    <row r="78" spans="1:7" ht="18.75" customHeight="1">
      <c r="A78" s="51" t="s">
        <v>682</v>
      </c>
      <c r="B78" s="29" t="s">
        <v>26</v>
      </c>
      <c r="C78" s="82" t="s">
        <v>87</v>
      </c>
      <c r="D78" s="82" t="s">
        <v>127</v>
      </c>
      <c r="E78" s="81" t="s">
        <v>681</v>
      </c>
      <c r="F78" s="113"/>
      <c r="G78" s="130">
        <f>G79</f>
        <v>191.5</v>
      </c>
    </row>
    <row r="79" spans="1:7" ht="31.5" customHeight="1">
      <c r="A79" s="177" t="s">
        <v>631</v>
      </c>
      <c r="B79" s="29" t="s">
        <v>26</v>
      </c>
      <c r="C79" s="82" t="s">
        <v>87</v>
      </c>
      <c r="D79" s="82" t="s">
        <v>127</v>
      </c>
      <c r="E79" s="81" t="s">
        <v>681</v>
      </c>
      <c r="F79" s="107" t="s">
        <v>634</v>
      </c>
      <c r="G79" s="130">
        <v>191.5</v>
      </c>
    </row>
    <row r="80" spans="1:7" ht="15" customHeight="1">
      <c r="A80" s="34" t="s">
        <v>580</v>
      </c>
      <c r="B80" s="29" t="s">
        <v>26</v>
      </c>
      <c r="C80" s="82" t="s">
        <v>87</v>
      </c>
      <c r="D80" s="82" t="s">
        <v>127</v>
      </c>
      <c r="E80" s="81" t="s">
        <v>579</v>
      </c>
      <c r="F80" s="113"/>
      <c r="G80" s="130">
        <f>G81+G82</f>
        <v>662.3000000000001</v>
      </c>
    </row>
    <row r="81" spans="1:7" ht="31.5">
      <c r="A81" s="177" t="s">
        <v>631</v>
      </c>
      <c r="B81" s="29" t="s">
        <v>26</v>
      </c>
      <c r="C81" s="82" t="s">
        <v>87</v>
      </c>
      <c r="D81" s="82" t="s">
        <v>127</v>
      </c>
      <c r="E81" s="81" t="s">
        <v>579</v>
      </c>
      <c r="F81" s="107" t="s">
        <v>634</v>
      </c>
      <c r="G81" s="130">
        <f>425+262.2+3.6-218.2-20.3+100+85</f>
        <v>637.3000000000001</v>
      </c>
    </row>
    <row r="82" spans="1:7" ht="15.75">
      <c r="A82" s="177" t="s">
        <v>630</v>
      </c>
      <c r="B82" s="29" t="s">
        <v>26</v>
      </c>
      <c r="C82" s="82" t="s">
        <v>87</v>
      </c>
      <c r="D82" s="82" t="s">
        <v>127</v>
      </c>
      <c r="E82" s="81" t="s">
        <v>579</v>
      </c>
      <c r="F82" s="107" t="s">
        <v>635</v>
      </c>
      <c r="G82" s="130">
        <v>25</v>
      </c>
    </row>
    <row r="83" spans="1:7" ht="33" customHeight="1">
      <c r="A83" s="2" t="s">
        <v>582</v>
      </c>
      <c r="B83" s="29" t="s">
        <v>26</v>
      </c>
      <c r="C83" s="82" t="s">
        <v>87</v>
      </c>
      <c r="D83" s="82" t="s">
        <v>127</v>
      </c>
      <c r="E83" s="81" t="s">
        <v>396</v>
      </c>
      <c r="F83" s="107"/>
      <c r="G83" s="130">
        <f>G84</f>
        <v>102</v>
      </c>
    </row>
    <row r="84" spans="1:7" ht="15" customHeight="1">
      <c r="A84" s="51" t="s">
        <v>131</v>
      </c>
      <c r="B84" s="29" t="s">
        <v>26</v>
      </c>
      <c r="C84" s="82" t="s">
        <v>87</v>
      </c>
      <c r="D84" s="82" t="s">
        <v>127</v>
      </c>
      <c r="E84" s="81" t="s">
        <v>395</v>
      </c>
      <c r="F84" s="107"/>
      <c r="G84" s="130">
        <f>G85</f>
        <v>102</v>
      </c>
    </row>
    <row r="85" spans="1:7" ht="31.5">
      <c r="A85" s="177" t="s">
        <v>631</v>
      </c>
      <c r="B85" s="29" t="s">
        <v>26</v>
      </c>
      <c r="C85" s="82" t="s">
        <v>87</v>
      </c>
      <c r="D85" s="82" t="s">
        <v>127</v>
      </c>
      <c r="E85" s="81" t="s">
        <v>395</v>
      </c>
      <c r="F85" s="107" t="s">
        <v>634</v>
      </c>
      <c r="G85" s="130">
        <f>95+7</f>
        <v>102</v>
      </c>
    </row>
    <row r="86" spans="1:7" ht="15.75" hidden="1">
      <c r="A86" s="51" t="s">
        <v>133</v>
      </c>
      <c r="B86" s="29" t="s">
        <v>26</v>
      </c>
      <c r="C86" s="82" t="s">
        <v>87</v>
      </c>
      <c r="D86" s="82" t="s">
        <v>127</v>
      </c>
      <c r="E86" s="114" t="s">
        <v>134</v>
      </c>
      <c r="F86" s="107"/>
      <c r="G86" s="172">
        <f>G87</f>
        <v>0</v>
      </c>
    </row>
    <row r="87" spans="1:7" ht="31.5" hidden="1">
      <c r="A87" s="109" t="s">
        <v>98</v>
      </c>
      <c r="B87" s="29" t="s">
        <v>26</v>
      </c>
      <c r="C87" s="82" t="s">
        <v>87</v>
      </c>
      <c r="D87" s="82" t="s">
        <v>127</v>
      </c>
      <c r="E87" s="114" t="s">
        <v>134</v>
      </c>
      <c r="F87" s="107" t="s">
        <v>293</v>
      </c>
      <c r="G87" s="172">
        <v>0</v>
      </c>
    </row>
    <row r="88" spans="1:7" ht="15.75" hidden="1">
      <c r="A88" s="51" t="s">
        <v>135</v>
      </c>
      <c r="B88" s="29" t="s">
        <v>26</v>
      </c>
      <c r="C88" s="82" t="s">
        <v>87</v>
      </c>
      <c r="D88" s="82" t="s">
        <v>127</v>
      </c>
      <c r="E88" s="114" t="s">
        <v>136</v>
      </c>
      <c r="F88" s="107"/>
      <c r="G88" s="172">
        <f>G89</f>
        <v>0</v>
      </c>
    </row>
    <row r="89" spans="1:7" ht="15.75" hidden="1">
      <c r="A89" s="51" t="s">
        <v>130</v>
      </c>
      <c r="B89" s="29" t="s">
        <v>26</v>
      </c>
      <c r="C89" s="82" t="s">
        <v>87</v>
      </c>
      <c r="D89" s="82" t="s">
        <v>127</v>
      </c>
      <c r="E89" s="114" t="s">
        <v>136</v>
      </c>
      <c r="F89" s="107" t="s">
        <v>298</v>
      </c>
      <c r="G89" s="172">
        <v>0</v>
      </c>
    </row>
    <row r="90" spans="1:7" ht="15.75" hidden="1">
      <c r="A90" s="109" t="s">
        <v>137</v>
      </c>
      <c r="B90" s="29" t="s">
        <v>26</v>
      </c>
      <c r="C90" s="82" t="s">
        <v>87</v>
      </c>
      <c r="D90" s="82" t="s">
        <v>127</v>
      </c>
      <c r="E90" s="114" t="s">
        <v>138</v>
      </c>
      <c r="F90" s="107"/>
      <c r="G90" s="172">
        <f>G91</f>
        <v>0</v>
      </c>
    </row>
    <row r="91" spans="1:7" ht="31.5" hidden="1">
      <c r="A91" s="109" t="s">
        <v>98</v>
      </c>
      <c r="B91" s="29" t="s">
        <v>26</v>
      </c>
      <c r="C91" s="82" t="s">
        <v>87</v>
      </c>
      <c r="D91" s="82" t="s">
        <v>127</v>
      </c>
      <c r="E91" s="114" t="s">
        <v>138</v>
      </c>
      <c r="F91" s="107" t="s">
        <v>293</v>
      </c>
      <c r="G91" s="172">
        <v>0</v>
      </c>
    </row>
    <row r="92" spans="1:7" ht="18" customHeight="1" hidden="1">
      <c r="A92" s="51" t="s">
        <v>139</v>
      </c>
      <c r="B92" s="29" t="s">
        <v>26</v>
      </c>
      <c r="C92" s="82" t="s">
        <v>87</v>
      </c>
      <c r="D92" s="82" t="s">
        <v>127</v>
      </c>
      <c r="E92" s="114" t="s">
        <v>140</v>
      </c>
      <c r="F92" s="107"/>
      <c r="G92" s="172">
        <f>G93</f>
        <v>0</v>
      </c>
    </row>
    <row r="93" spans="1:7" ht="31.5" hidden="1">
      <c r="A93" s="109" t="s">
        <v>98</v>
      </c>
      <c r="B93" s="29" t="s">
        <v>26</v>
      </c>
      <c r="C93" s="82" t="s">
        <v>87</v>
      </c>
      <c r="D93" s="82" t="s">
        <v>127</v>
      </c>
      <c r="E93" s="114" t="s">
        <v>140</v>
      </c>
      <c r="F93" s="107" t="s">
        <v>293</v>
      </c>
      <c r="G93" s="172">
        <v>0</v>
      </c>
    </row>
    <row r="94" spans="1:7" ht="49.5" customHeight="1" hidden="1">
      <c r="A94" s="112" t="s">
        <v>312</v>
      </c>
      <c r="B94" s="29" t="s">
        <v>26</v>
      </c>
      <c r="C94" s="82" t="s">
        <v>87</v>
      </c>
      <c r="D94" s="82" t="s">
        <v>127</v>
      </c>
      <c r="E94" s="81" t="s">
        <v>435</v>
      </c>
      <c r="F94" s="107"/>
      <c r="G94" s="172">
        <f>G95+G97+G100</f>
        <v>0</v>
      </c>
    </row>
    <row r="95" spans="1:7" ht="15.75" customHeight="1" hidden="1">
      <c r="A95" s="109" t="s">
        <v>183</v>
      </c>
      <c r="B95" s="29" t="s">
        <v>26</v>
      </c>
      <c r="C95" s="82" t="s">
        <v>87</v>
      </c>
      <c r="D95" s="82" t="s">
        <v>127</v>
      </c>
      <c r="E95" s="114" t="s">
        <v>184</v>
      </c>
      <c r="F95" s="107"/>
      <c r="G95" s="172">
        <f>G96</f>
        <v>0</v>
      </c>
    </row>
    <row r="96" spans="1:7" ht="31.5" hidden="1">
      <c r="A96" s="109" t="s">
        <v>98</v>
      </c>
      <c r="B96" s="29" t="s">
        <v>26</v>
      </c>
      <c r="C96" s="82" t="s">
        <v>87</v>
      </c>
      <c r="D96" s="82" t="s">
        <v>127</v>
      </c>
      <c r="E96" s="114" t="s">
        <v>184</v>
      </c>
      <c r="F96" s="107" t="s">
        <v>293</v>
      </c>
      <c r="G96" s="172">
        <v>0</v>
      </c>
    </row>
    <row r="97" spans="1:7" ht="15.75" hidden="1">
      <c r="A97" s="109" t="s">
        <v>185</v>
      </c>
      <c r="B97" s="29" t="s">
        <v>26</v>
      </c>
      <c r="C97" s="82" t="s">
        <v>87</v>
      </c>
      <c r="D97" s="82" t="s">
        <v>127</v>
      </c>
      <c r="E97" s="114" t="s">
        <v>186</v>
      </c>
      <c r="F97" s="107"/>
      <c r="G97" s="172">
        <f>G98</f>
        <v>0</v>
      </c>
    </row>
    <row r="98" spans="1:7" ht="15.75" hidden="1">
      <c r="A98" s="51" t="s">
        <v>130</v>
      </c>
      <c r="B98" s="29" t="s">
        <v>26</v>
      </c>
      <c r="C98" s="82" t="s">
        <v>87</v>
      </c>
      <c r="D98" s="82" t="s">
        <v>127</v>
      </c>
      <c r="E98" s="114" t="s">
        <v>186</v>
      </c>
      <c r="F98" s="107" t="s">
        <v>298</v>
      </c>
      <c r="G98" s="172">
        <v>0</v>
      </c>
    </row>
    <row r="99" spans="1:7" ht="15.75" hidden="1">
      <c r="A99" s="2" t="s">
        <v>436</v>
      </c>
      <c r="B99" s="29" t="s">
        <v>26</v>
      </c>
      <c r="C99" s="82" t="s">
        <v>87</v>
      </c>
      <c r="D99" s="82" t="s">
        <v>127</v>
      </c>
      <c r="E99" s="81" t="s">
        <v>437</v>
      </c>
      <c r="F99" s="107"/>
      <c r="G99" s="172">
        <f>G100</f>
        <v>0</v>
      </c>
    </row>
    <row r="100" spans="1:7" ht="15.75" hidden="1">
      <c r="A100" s="111" t="s">
        <v>187</v>
      </c>
      <c r="B100" s="29" t="s">
        <v>26</v>
      </c>
      <c r="C100" s="82" t="s">
        <v>87</v>
      </c>
      <c r="D100" s="82" t="s">
        <v>127</v>
      </c>
      <c r="E100" s="81" t="s">
        <v>438</v>
      </c>
      <c r="F100" s="107"/>
      <c r="G100" s="172">
        <f>G101+G102</f>
        <v>0</v>
      </c>
    </row>
    <row r="101" spans="1:7" ht="31.5" hidden="1">
      <c r="A101" s="109" t="s">
        <v>545</v>
      </c>
      <c r="B101" s="29" t="s">
        <v>26</v>
      </c>
      <c r="C101" s="82" t="s">
        <v>87</v>
      </c>
      <c r="D101" s="82" t="s">
        <v>127</v>
      </c>
      <c r="E101" s="81" t="s">
        <v>438</v>
      </c>
      <c r="F101" s="107" t="s">
        <v>546</v>
      </c>
      <c r="G101" s="172">
        <v>0</v>
      </c>
    </row>
    <row r="102" spans="1:7" ht="15.75" hidden="1">
      <c r="A102" s="51" t="s">
        <v>130</v>
      </c>
      <c r="B102" s="29" t="s">
        <v>26</v>
      </c>
      <c r="C102" s="82" t="s">
        <v>87</v>
      </c>
      <c r="D102" s="82" t="s">
        <v>127</v>
      </c>
      <c r="E102" s="81" t="s">
        <v>438</v>
      </c>
      <c r="F102" s="107" t="s">
        <v>298</v>
      </c>
      <c r="G102" s="172">
        <v>0</v>
      </c>
    </row>
    <row r="103" spans="1:7" ht="50.25" customHeight="1" hidden="1">
      <c r="A103" s="51" t="s">
        <v>347</v>
      </c>
      <c r="B103" s="29" t="s">
        <v>26</v>
      </c>
      <c r="C103" s="82" t="s">
        <v>87</v>
      </c>
      <c r="D103" s="82" t="s">
        <v>127</v>
      </c>
      <c r="E103" s="81" t="s">
        <v>471</v>
      </c>
      <c r="F103" s="107"/>
      <c r="G103" s="172">
        <f>G105</f>
        <v>0</v>
      </c>
    </row>
    <row r="104" spans="1:7" ht="33" customHeight="1" hidden="1">
      <c r="A104" s="2" t="s">
        <v>473</v>
      </c>
      <c r="B104" s="29" t="s">
        <v>26</v>
      </c>
      <c r="C104" s="82" t="s">
        <v>87</v>
      </c>
      <c r="D104" s="82" t="s">
        <v>127</v>
      </c>
      <c r="E104" s="81" t="s">
        <v>470</v>
      </c>
      <c r="F104" s="107"/>
      <c r="G104" s="172">
        <f>G105</f>
        <v>0</v>
      </c>
    </row>
    <row r="105" spans="1:7" ht="15" customHeight="1" hidden="1">
      <c r="A105" s="115" t="s">
        <v>225</v>
      </c>
      <c r="B105" s="29" t="s">
        <v>26</v>
      </c>
      <c r="C105" s="82" t="s">
        <v>87</v>
      </c>
      <c r="D105" s="82" t="s">
        <v>127</v>
      </c>
      <c r="E105" s="81" t="s">
        <v>472</v>
      </c>
      <c r="F105" s="107"/>
      <c r="G105" s="172">
        <f>G106</f>
        <v>0</v>
      </c>
    </row>
    <row r="106" spans="1:7" ht="31.5" hidden="1">
      <c r="A106" s="177" t="s">
        <v>631</v>
      </c>
      <c r="B106" s="29" t="s">
        <v>26</v>
      </c>
      <c r="C106" s="82" t="s">
        <v>87</v>
      </c>
      <c r="D106" s="82" t="s">
        <v>127</v>
      </c>
      <c r="E106" s="81" t="s">
        <v>472</v>
      </c>
      <c r="F106" s="107" t="s">
        <v>634</v>
      </c>
      <c r="G106" s="172">
        <v>0</v>
      </c>
    </row>
    <row r="107" spans="1:7" ht="15.75" hidden="1">
      <c r="A107" s="51" t="s">
        <v>21</v>
      </c>
      <c r="B107" s="29" t="s">
        <v>26</v>
      </c>
      <c r="C107" s="82" t="s">
        <v>87</v>
      </c>
      <c r="D107" s="82" t="s">
        <v>127</v>
      </c>
      <c r="E107" s="60" t="s">
        <v>493</v>
      </c>
      <c r="F107" s="107"/>
      <c r="G107" s="130">
        <f>G108</f>
        <v>0</v>
      </c>
    </row>
    <row r="108" spans="1:7" ht="31.5" hidden="1">
      <c r="A108" s="112" t="s">
        <v>252</v>
      </c>
      <c r="B108" s="29" t="s">
        <v>26</v>
      </c>
      <c r="C108" s="82" t="s">
        <v>87</v>
      </c>
      <c r="D108" s="82" t="s">
        <v>127</v>
      </c>
      <c r="E108" s="60" t="s">
        <v>504</v>
      </c>
      <c r="F108" s="107"/>
      <c r="G108" s="130">
        <f>G110</f>
        <v>0</v>
      </c>
    </row>
    <row r="109" spans="1:7" ht="15.75" hidden="1">
      <c r="A109" s="28" t="s">
        <v>102</v>
      </c>
      <c r="B109" s="29" t="s">
        <v>26</v>
      </c>
      <c r="C109" s="82" t="s">
        <v>87</v>
      </c>
      <c r="D109" s="82" t="s">
        <v>127</v>
      </c>
      <c r="E109" s="60" t="s">
        <v>505</v>
      </c>
      <c r="F109" s="107"/>
      <c r="G109" s="130">
        <f>G110</f>
        <v>0</v>
      </c>
    </row>
    <row r="110" spans="1:7" ht="47.25" hidden="1">
      <c r="A110" s="109" t="s">
        <v>254</v>
      </c>
      <c r="B110" s="29" t="s">
        <v>26</v>
      </c>
      <c r="C110" s="82" t="s">
        <v>87</v>
      </c>
      <c r="D110" s="82" t="s">
        <v>127</v>
      </c>
      <c r="E110" s="60" t="s">
        <v>568</v>
      </c>
      <c r="F110" s="107"/>
      <c r="G110" s="130">
        <f>G111+G112</f>
        <v>0</v>
      </c>
    </row>
    <row r="111" spans="1:7" ht="47.25" hidden="1">
      <c r="A111" s="177" t="s">
        <v>632</v>
      </c>
      <c r="B111" s="29" t="s">
        <v>26</v>
      </c>
      <c r="C111" s="82" t="s">
        <v>87</v>
      </c>
      <c r="D111" s="82" t="s">
        <v>127</v>
      </c>
      <c r="E111" s="60" t="s">
        <v>568</v>
      </c>
      <c r="F111" s="107" t="s">
        <v>633</v>
      </c>
      <c r="G111" s="130">
        <v>0</v>
      </c>
    </row>
    <row r="112" spans="1:7" ht="31.5" hidden="1">
      <c r="A112" s="177" t="s">
        <v>631</v>
      </c>
      <c r="B112" s="29" t="s">
        <v>26</v>
      </c>
      <c r="C112" s="82" t="s">
        <v>87</v>
      </c>
      <c r="D112" s="82" t="s">
        <v>127</v>
      </c>
      <c r="E112" s="60" t="s">
        <v>568</v>
      </c>
      <c r="F112" s="107" t="s">
        <v>634</v>
      </c>
      <c r="G112" s="130">
        <v>0</v>
      </c>
    </row>
    <row r="113" spans="1:7" ht="49.5" customHeight="1">
      <c r="A113" s="109" t="s">
        <v>100</v>
      </c>
      <c r="B113" s="29" t="s">
        <v>26</v>
      </c>
      <c r="C113" s="82" t="s">
        <v>87</v>
      </c>
      <c r="D113" s="82" t="s">
        <v>127</v>
      </c>
      <c r="E113" s="60" t="s">
        <v>508</v>
      </c>
      <c r="F113" s="107"/>
      <c r="G113" s="130">
        <f>G114</f>
        <v>20079.3</v>
      </c>
    </row>
    <row r="114" spans="1:7" ht="18.75" customHeight="1">
      <c r="A114" s="109" t="s">
        <v>102</v>
      </c>
      <c r="B114" s="29" t="s">
        <v>26</v>
      </c>
      <c r="C114" s="82" t="s">
        <v>87</v>
      </c>
      <c r="D114" s="82" t="s">
        <v>127</v>
      </c>
      <c r="E114" s="60" t="s">
        <v>507</v>
      </c>
      <c r="F114" s="107"/>
      <c r="G114" s="130">
        <f>G115+G118+G122+G124+G126+G128+G130</f>
        <v>20079.3</v>
      </c>
    </row>
    <row r="115" spans="1:7" ht="56.25" customHeight="1" hidden="1">
      <c r="A115" s="109" t="s">
        <v>263</v>
      </c>
      <c r="B115" s="29" t="s">
        <v>26</v>
      </c>
      <c r="C115" s="82" t="s">
        <v>87</v>
      </c>
      <c r="D115" s="82" t="s">
        <v>127</v>
      </c>
      <c r="E115" s="108" t="s">
        <v>264</v>
      </c>
      <c r="F115" s="107"/>
      <c r="G115" s="130">
        <f>G116</f>
        <v>0</v>
      </c>
    </row>
    <row r="116" spans="1:7" ht="17.25" customHeight="1" hidden="1">
      <c r="A116" s="109" t="s">
        <v>99</v>
      </c>
      <c r="B116" s="29" t="s">
        <v>26</v>
      </c>
      <c r="C116" s="82" t="s">
        <v>87</v>
      </c>
      <c r="D116" s="82" t="s">
        <v>127</v>
      </c>
      <c r="E116" s="108" t="s">
        <v>264</v>
      </c>
      <c r="F116" s="107" t="s">
        <v>294</v>
      </c>
      <c r="G116" s="130">
        <v>0</v>
      </c>
    </row>
    <row r="117" spans="1:7" ht="17.25" customHeight="1">
      <c r="A117" s="109" t="s">
        <v>102</v>
      </c>
      <c r="B117" s="29" t="s">
        <v>26</v>
      </c>
      <c r="C117" s="82" t="s">
        <v>87</v>
      </c>
      <c r="D117" s="82" t="s">
        <v>127</v>
      </c>
      <c r="E117" s="81" t="s">
        <v>506</v>
      </c>
      <c r="F117" s="107"/>
      <c r="G117" s="130">
        <f>G114</f>
        <v>20079.3</v>
      </c>
    </row>
    <row r="118" spans="1:7" ht="78.75" customHeight="1">
      <c r="A118" s="109" t="s">
        <v>265</v>
      </c>
      <c r="B118" s="29" t="s">
        <v>26</v>
      </c>
      <c r="C118" s="82" t="s">
        <v>87</v>
      </c>
      <c r="D118" s="82" t="s">
        <v>127</v>
      </c>
      <c r="E118" s="60" t="s">
        <v>511</v>
      </c>
      <c r="F118" s="107"/>
      <c r="G118" s="130">
        <f>G119+G120+G121</f>
        <v>1872</v>
      </c>
    </row>
    <row r="119" spans="1:7" ht="31.5">
      <c r="A119" s="177" t="s">
        <v>631</v>
      </c>
      <c r="B119" s="29" t="s">
        <v>26</v>
      </c>
      <c r="C119" s="82" t="s">
        <v>87</v>
      </c>
      <c r="D119" s="82" t="s">
        <v>127</v>
      </c>
      <c r="E119" s="60" t="s">
        <v>511</v>
      </c>
      <c r="F119" s="107" t="s">
        <v>634</v>
      </c>
      <c r="G119" s="130">
        <f>720+364.4+30.8+462+20-89.8</f>
        <v>1507.4</v>
      </c>
    </row>
    <row r="120" spans="1:7" ht="15.75">
      <c r="A120" s="177" t="s">
        <v>639</v>
      </c>
      <c r="B120" s="29" t="s">
        <v>26</v>
      </c>
      <c r="C120" s="82" t="s">
        <v>87</v>
      </c>
      <c r="D120" s="82" t="s">
        <v>127</v>
      </c>
      <c r="E120" s="60" t="s">
        <v>511</v>
      </c>
      <c r="F120" s="107" t="s">
        <v>636</v>
      </c>
      <c r="G120" s="130">
        <v>364.6</v>
      </c>
    </row>
    <row r="121" spans="1:7" ht="15.75" hidden="1">
      <c r="A121" s="109" t="s">
        <v>99</v>
      </c>
      <c r="B121" s="29" t="s">
        <v>26</v>
      </c>
      <c r="C121" s="82" t="s">
        <v>87</v>
      </c>
      <c r="D121" s="82" t="s">
        <v>127</v>
      </c>
      <c r="E121" s="60" t="s">
        <v>511</v>
      </c>
      <c r="F121" s="107" t="s">
        <v>544</v>
      </c>
      <c r="G121" s="130">
        <v>0</v>
      </c>
    </row>
    <row r="122" spans="1:7" ht="66.75" customHeight="1">
      <c r="A122" s="109" t="s">
        <v>300</v>
      </c>
      <c r="B122" s="29" t="s">
        <v>26</v>
      </c>
      <c r="C122" s="82" t="s">
        <v>87</v>
      </c>
      <c r="D122" s="82" t="s">
        <v>127</v>
      </c>
      <c r="E122" s="60" t="s">
        <v>512</v>
      </c>
      <c r="F122" s="107"/>
      <c r="G122" s="130">
        <f>G123</f>
        <v>31.5</v>
      </c>
    </row>
    <row r="123" spans="1:7" ht="15.75" customHeight="1">
      <c r="A123" s="177" t="s">
        <v>639</v>
      </c>
      <c r="B123" s="29" t="s">
        <v>26</v>
      </c>
      <c r="C123" s="82" t="s">
        <v>87</v>
      </c>
      <c r="D123" s="82" t="s">
        <v>127</v>
      </c>
      <c r="E123" s="60" t="s">
        <v>512</v>
      </c>
      <c r="F123" s="107" t="s">
        <v>636</v>
      </c>
      <c r="G123" s="130">
        <f>27+4.5</f>
        <v>31.5</v>
      </c>
    </row>
    <row r="124" spans="1:7" ht="65.25" customHeight="1">
      <c r="A124" s="109" t="s">
        <v>269</v>
      </c>
      <c r="B124" s="29" t="s">
        <v>26</v>
      </c>
      <c r="C124" s="82" t="s">
        <v>87</v>
      </c>
      <c r="D124" s="82" t="s">
        <v>127</v>
      </c>
      <c r="E124" s="60" t="s">
        <v>532</v>
      </c>
      <c r="F124" s="107"/>
      <c r="G124" s="130">
        <f>G125</f>
        <v>1300</v>
      </c>
    </row>
    <row r="125" spans="1:7" ht="31.5">
      <c r="A125" s="109" t="s">
        <v>545</v>
      </c>
      <c r="B125" s="29" t="s">
        <v>26</v>
      </c>
      <c r="C125" s="82" t="s">
        <v>87</v>
      </c>
      <c r="D125" s="82" t="s">
        <v>127</v>
      </c>
      <c r="E125" s="60" t="s">
        <v>532</v>
      </c>
      <c r="F125" s="107" t="s">
        <v>546</v>
      </c>
      <c r="G125" s="130">
        <v>1300</v>
      </c>
    </row>
    <row r="126" spans="1:7" ht="66" customHeight="1">
      <c r="A126" s="109" t="s">
        <v>271</v>
      </c>
      <c r="B126" s="29" t="s">
        <v>26</v>
      </c>
      <c r="C126" s="82" t="s">
        <v>87</v>
      </c>
      <c r="D126" s="82" t="s">
        <v>127</v>
      </c>
      <c r="E126" s="60" t="s">
        <v>513</v>
      </c>
      <c r="F126" s="107"/>
      <c r="G126" s="130">
        <f>G127</f>
        <v>47.2</v>
      </c>
    </row>
    <row r="127" spans="1:7" ht="18.75" customHeight="1">
      <c r="A127" s="177" t="s">
        <v>630</v>
      </c>
      <c r="B127" s="29" t="s">
        <v>26</v>
      </c>
      <c r="C127" s="82" t="s">
        <v>87</v>
      </c>
      <c r="D127" s="82" t="s">
        <v>127</v>
      </c>
      <c r="E127" s="60" t="s">
        <v>513</v>
      </c>
      <c r="F127" s="107" t="s">
        <v>635</v>
      </c>
      <c r="G127" s="130">
        <v>47.2</v>
      </c>
    </row>
    <row r="128" spans="1:7" ht="15.75" hidden="1">
      <c r="A128" s="28" t="s">
        <v>333</v>
      </c>
      <c r="B128" s="29" t="s">
        <v>26</v>
      </c>
      <c r="C128" s="82" t="s">
        <v>87</v>
      </c>
      <c r="D128" s="82" t="s">
        <v>127</v>
      </c>
      <c r="E128" s="129" t="s">
        <v>334</v>
      </c>
      <c r="F128" s="129"/>
      <c r="G128" s="172">
        <f>G129</f>
        <v>0</v>
      </c>
    </row>
    <row r="129" spans="1:7" ht="31.5" hidden="1">
      <c r="A129" s="28" t="s">
        <v>98</v>
      </c>
      <c r="B129" s="29" t="s">
        <v>26</v>
      </c>
      <c r="C129" s="82" t="s">
        <v>87</v>
      </c>
      <c r="D129" s="82" t="s">
        <v>127</v>
      </c>
      <c r="E129" s="129" t="s">
        <v>334</v>
      </c>
      <c r="F129" s="129">
        <v>244</v>
      </c>
      <c r="G129" s="172">
        <v>0</v>
      </c>
    </row>
    <row r="130" spans="1:7" ht="66" customHeight="1">
      <c r="A130" s="109" t="s">
        <v>258</v>
      </c>
      <c r="B130" s="29" t="s">
        <v>26</v>
      </c>
      <c r="C130" s="82" t="s">
        <v>87</v>
      </c>
      <c r="D130" s="82" t="s">
        <v>127</v>
      </c>
      <c r="E130" s="60" t="s">
        <v>509</v>
      </c>
      <c r="F130" s="107"/>
      <c r="G130" s="130">
        <f>G131+G132+G133</f>
        <v>16828.6</v>
      </c>
    </row>
    <row r="131" spans="1:7" ht="47.25">
      <c r="A131" s="177" t="s">
        <v>632</v>
      </c>
      <c r="B131" s="29" t="s">
        <v>26</v>
      </c>
      <c r="C131" s="82" t="s">
        <v>87</v>
      </c>
      <c r="D131" s="82" t="s">
        <v>127</v>
      </c>
      <c r="E131" s="60" t="s">
        <v>509</v>
      </c>
      <c r="F131" s="107" t="s">
        <v>633</v>
      </c>
      <c r="G131" s="130">
        <f>9062.2+5411.1-482.2</f>
        <v>13991.1</v>
      </c>
    </row>
    <row r="132" spans="1:7" ht="31.5" customHeight="1">
      <c r="A132" s="177" t="s">
        <v>631</v>
      </c>
      <c r="B132" s="29" t="s">
        <v>26</v>
      </c>
      <c r="C132" s="82" t="s">
        <v>87</v>
      </c>
      <c r="D132" s="82" t="s">
        <v>127</v>
      </c>
      <c r="E132" s="60" t="s">
        <v>509</v>
      </c>
      <c r="F132" s="107" t="s">
        <v>634</v>
      </c>
      <c r="G132" s="130">
        <f>4035.3-100-1105.8</f>
        <v>2829.5</v>
      </c>
    </row>
    <row r="133" spans="1:7" ht="18.75" customHeight="1">
      <c r="A133" s="51" t="s">
        <v>543</v>
      </c>
      <c r="B133" s="29" t="s">
        <v>26</v>
      </c>
      <c r="C133" s="82" t="s">
        <v>87</v>
      </c>
      <c r="D133" s="82" t="s">
        <v>127</v>
      </c>
      <c r="E133" s="60" t="s">
        <v>509</v>
      </c>
      <c r="F133" s="107" t="s">
        <v>636</v>
      </c>
      <c r="G133" s="130">
        <v>8</v>
      </c>
    </row>
    <row r="134" spans="1:7" ht="15.75">
      <c r="A134" s="117" t="s">
        <v>303</v>
      </c>
      <c r="B134" s="26" t="s">
        <v>26</v>
      </c>
      <c r="C134" s="78" t="s">
        <v>115</v>
      </c>
      <c r="D134" s="78" t="s">
        <v>536</v>
      </c>
      <c r="E134" s="118"/>
      <c r="F134" s="118"/>
      <c r="G134" s="175">
        <f>G135</f>
        <v>487</v>
      </c>
    </row>
    <row r="135" spans="1:7" ht="15.75">
      <c r="A135" s="51" t="s">
        <v>57</v>
      </c>
      <c r="B135" s="29" t="s">
        <v>26</v>
      </c>
      <c r="C135" s="82" t="s">
        <v>115</v>
      </c>
      <c r="D135" s="82" t="s">
        <v>88</v>
      </c>
      <c r="E135" s="113"/>
      <c r="F135" s="113"/>
      <c r="G135" s="130">
        <f>G136</f>
        <v>487</v>
      </c>
    </row>
    <row r="136" spans="1:7" ht="23.25" customHeight="1">
      <c r="A136" s="109" t="s">
        <v>21</v>
      </c>
      <c r="B136" s="29" t="s">
        <v>26</v>
      </c>
      <c r="C136" s="82" t="s">
        <v>115</v>
      </c>
      <c r="D136" s="82" t="s">
        <v>88</v>
      </c>
      <c r="E136" s="60" t="s">
        <v>493</v>
      </c>
      <c r="F136" s="113"/>
      <c r="G136" s="130">
        <f>G137</f>
        <v>487</v>
      </c>
    </row>
    <row r="137" spans="1:7" ht="31.5">
      <c r="A137" s="109" t="s">
        <v>252</v>
      </c>
      <c r="B137" s="29" t="s">
        <v>26</v>
      </c>
      <c r="C137" s="82" t="s">
        <v>115</v>
      </c>
      <c r="D137" s="82" t="s">
        <v>88</v>
      </c>
      <c r="E137" s="60" t="s">
        <v>504</v>
      </c>
      <c r="F137" s="113"/>
      <c r="G137" s="130">
        <f>G139</f>
        <v>487</v>
      </c>
    </row>
    <row r="138" spans="1:7" ht="15.75">
      <c r="A138" s="109" t="s">
        <v>102</v>
      </c>
      <c r="B138" s="29" t="s">
        <v>26</v>
      </c>
      <c r="C138" s="82" t="s">
        <v>115</v>
      </c>
      <c r="D138" s="82" t="s">
        <v>88</v>
      </c>
      <c r="E138" s="60" t="s">
        <v>505</v>
      </c>
      <c r="F138" s="113"/>
      <c r="G138" s="130">
        <f>G139</f>
        <v>487</v>
      </c>
    </row>
    <row r="139" spans="1:7" ht="54.75" customHeight="1">
      <c r="A139" s="109" t="s">
        <v>254</v>
      </c>
      <c r="B139" s="29" t="s">
        <v>26</v>
      </c>
      <c r="C139" s="82" t="s">
        <v>115</v>
      </c>
      <c r="D139" s="82" t="s">
        <v>88</v>
      </c>
      <c r="E139" s="60" t="s">
        <v>567</v>
      </c>
      <c r="F139" s="113"/>
      <c r="G139" s="130">
        <f>G140+G141</f>
        <v>487</v>
      </c>
    </row>
    <row r="140" spans="1:7" ht="47.25">
      <c r="A140" s="177" t="s">
        <v>632</v>
      </c>
      <c r="B140" s="29" t="s">
        <v>26</v>
      </c>
      <c r="C140" s="82" t="s">
        <v>115</v>
      </c>
      <c r="D140" s="82" t="s">
        <v>88</v>
      </c>
      <c r="E140" s="60" t="s">
        <v>567</v>
      </c>
      <c r="F140" s="113" t="s">
        <v>633</v>
      </c>
      <c r="G140" s="130">
        <f>443.3+38.7+5</f>
        <v>487</v>
      </c>
    </row>
    <row r="141" spans="1:7" ht="34.5" customHeight="1" hidden="1">
      <c r="A141" s="177" t="s">
        <v>631</v>
      </c>
      <c r="B141" s="29" t="s">
        <v>26</v>
      </c>
      <c r="C141" s="82" t="s">
        <v>115</v>
      </c>
      <c r="D141" s="82" t="s">
        <v>88</v>
      </c>
      <c r="E141" s="60" t="s">
        <v>567</v>
      </c>
      <c r="F141" s="113" t="s">
        <v>634</v>
      </c>
      <c r="G141" s="130">
        <f>5-5</f>
        <v>0</v>
      </c>
    </row>
    <row r="142" spans="1:7" ht="32.25" customHeight="1">
      <c r="A142" s="105" t="s">
        <v>304</v>
      </c>
      <c r="B142" s="26" t="s">
        <v>26</v>
      </c>
      <c r="C142" s="78" t="s">
        <v>88</v>
      </c>
      <c r="D142" s="78" t="s">
        <v>536</v>
      </c>
      <c r="E142" s="118"/>
      <c r="F142" s="118"/>
      <c r="G142" s="175">
        <f>G143+G165</f>
        <v>1671.6</v>
      </c>
    </row>
    <row r="143" spans="1:7" ht="34.5" customHeight="1">
      <c r="A143" s="51" t="s">
        <v>23</v>
      </c>
      <c r="B143" s="29" t="s">
        <v>26</v>
      </c>
      <c r="C143" s="82" t="s">
        <v>88</v>
      </c>
      <c r="D143" s="82" t="s">
        <v>224</v>
      </c>
      <c r="E143" s="107"/>
      <c r="F143" s="107"/>
      <c r="G143" s="130">
        <f>G144</f>
        <v>1039.5</v>
      </c>
    </row>
    <row r="144" spans="1:7" ht="51" customHeight="1">
      <c r="A144" s="51" t="s">
        <v>347</v>
      </c>
      <c r="B144" s="29" t="s">
        <v>26</v>
      </c>
      <c r="C144" s="82" t="s">
        <v>88</v>
      </c>
      <c r="D144" s="82" t="s">
        <v>224</v>
      </c>
      <c r="E144" s="81" t="s">
        <v>471</v>
      </c>
      <c r="F144" s="107"/>
      <c r="G144" s="130">
        <f>G146+G149+G152+G155+G157+G160</f>
        <v>1039.5</v>
      </c>
    </row>
    <row r="145" spans="1:7" ht="32.25" customHeight="1">
      <c r="A145" s="2" t="s">
        <v>473</v>
      </c>
      <c r="B145" s="29" t="s">
        <v>26</v>
      </c>
      <c r="C145" s="82" t="s">
        <v>88</v>
      </c>
      <c r="D145" s="82" t="s">
        <v>224</v>
      </c>
      <c r="E145" s="81" t="s">
        <v>470</v>
      </c>
      <c r="F145" s="107"/>
      <c r="G145" s="130">
        <f>G146</f>
        <v>500</v>
      </c>
    </row>
    <row r="146" spans="1:7" ht="17.25" customHeight="1">
      <c r="A146" s="51" t="s">
        <v>225</v>
      </c>
      <c r="B146" s="29" t="s">
        <v>26</v>
      </c>
      <c r="C146" s="82" t="s">
        <v>88</v>
      </c>
      <c r="D146" s="82" t="s">
        <v>224</v>
      </c>
      <c r="E146" s="81" t="s">
        <v>472</v>
      </c>
      <c r="F146" s="107"/>
      <c r="G146" s="130">
        <f>G147</f>
        <v>500</v>
      </c>
    </row>
    <row r="147" spans="1:7" ht="31.5">
      <c r="A147" s="177" t="s">
        <v>631</v>
      </c>
      <c r="B147" s="29" t="s">
        <v>26</v>
      </c>
      <c r="C147" s="82" t="s">
        <v>88</v>
      </c>
      <c r="D147" s="82" t="s">
        <v>224</v>
      </c>
      <c r="E147" s="81" t="s">
        <v>472</v>
      </c>
      <c r="F147" s="113" t="s">
        <v>634</v>
      </c>
      <c r="G147" s="130">
        <f>100+500-100</f>
        <v>500</v>
      </c>
    </row>
    <row r="148" spans="1:7" ht="15.75">
      <c r="A148" s="2" t="s">
        <v>475</v>
      </c>
      <c r="B148" s="29" t="s">
        <v>26</v>
      </c>
      <c r="C148" s="82" t="s">
        <v>88</v>
      </c>
      <c r="D148" s="82" t="s">
        <v>224</v>
      </c>
      <c r="E148" s="81" t="s">
        <v>474</v>
      </c>
      <c r="F148" s="107"/>
      <c r="G148" s="130">
        <f>G149</f>
        <v>245</v>
      </c>
    </row>
    <row r="149" spans="1:7" ht="15.75">
      <c r="A149" s="115" t="s">
        <v>227</v>
      </c>
      <c r="B149" s="29" t="s">
        <v>26</v>
      </c>
      <c r="C149" s="82" t="s">
        <v>88</v>
      </c>
      <c r="D149" s="82" t="s">
        <v>224</v>
      </c>
      <c r="E149" s="81" t="s">
        <v>476</v>
      </c>
      <c r="F149" s="107"/>
      <c r="G149" s="130">
        <f>G150</f>
        <v>245</v>
      </c>
    </row>
    <row r="150" spans="1:7" ht="31.5">
      <c r="A150" s="177" t="s">
        <v>631</v>
      </c>
      <c r="B150" s="29" t="s">
        <v>26</v>
      </c>
      <c r="C150" s="82" t="s">
        <v>88</v>
      </c>
      <c r="D150" s="82" t="s">
        <v>224</v>
      </c>
      <c r="E150" s="81" t="s">
        <v>476</v>
      </c>
      <c r="F150" s="113" t="s">
        <v>634</v>
      </c>
      <c r="G150" s="130">
        <v>245</v>
      </c>
    </row>
    <row r="151" spans="1:7" ht="15.75" hidden="1">
      <c r="A151" s="2" t="s">
        <v>477</v>
      </c>
      <c r="B151" s="29" t="s">
        <v>26</v>
      </c>
      <c r="C151" s="82" t="s">
        <v>88</v>
      </c>
      <c r="D151" s="82" t="s">
        <v>224</v>
      </c>
      <c r="E151" s="81" t="s">
        <v>479</v>
      </c>
      <c r="F151" s="107"/>
      <c r="G151" s="172">
        <f>G152</f>
        <v>0</v>
      </c>
    </row>
    <row r="152" spans="1:7" ht="15.75" hidden="1">
      <c r="A152" s="115" t="s">
        <v>229</v>
      </c>
      <c r="B152" s="29" t="s">
        <v>26</v>
      </c>
      <c r="C152" s="82" t="s">
        <v>88</v>
      </c>
      <c r="D152" s="82" t="s">
        <v>224</v>
      </c>
      <c r="E152" s="81" t="s">
        <v>481</v>
      </c>
      <c r="F152" s="107"/>
      <c r="G152" s="172">
        <f>G153</f>
        <v>0</v>
      </c>
    </row>
    <row r="153" spans="1:7" ht="31.5" hidden="1">
      <c r="A153" s="109" t="s">
        <v>545</v>
      </c>
      <c r="B153" s="29" t="s">
        <v>26</v>
      </c>
      <c r="C153" s="82" t="s">
        <v>88</v>
      </c>
      <c r="D153" s="82" t="s">
        <v>224</v>
      </c>
      <c r="E153" s="81" t="s">
        <v>481</v>
      </c>
      <c r="F153" s="113" t="s">
        <v>546</v>
      </c>
      <c r="G153" s="172">
        <v>0</v>
      </c>
    </row>
    <row r="154" spans="1:7" ht="15.75">
      <c r="A154" s="2" t="s">
        <v>478</v>
      </c>
      <c r="B154" s="29" t="s">
        <v>26</v>
      </c>
      <c r="C154" s="82" t="s">
        <v>88</v>
      </c>
      <c r="D154" s="82" t="s">
        <v>224</v>
      </c>
      <c r="E154" s="81" t="s">
        <v>480</v>
      </c>
      <c r="F154" s="107"/>
      <c r="G154" s="130">
        <f>G155</f>
        <v>195</v>
      </c>
    </row>
    <row r="155" spans="1:7" ht="15.75">
      <c r="A155" s="115" t="s">
        <v>231</v>
      </c>
      <c r="B155" s="29" t="s">
        <v>26</v>
      </c>
      <c r="C155" s="82" t="s">
        <v>88</v>
      </c>
      <c r="D155" s="82" t="s">
        <v>224</v>
      </c>
      <c r="E155" s="81" t="s">
        <v>482</v>
      </c>
      <c r="F155" s="107"/>
      <c r="G155" s="130">
        <f>G156</f>
        <v>195</v>
      </c>
    </row>
    <row r="156" spans="1:7" ht="36.75" customHeight="1">
      <c r="A156" s="177" t="s">
        <v>631</v>
      </c>
      <c r="B156" s="29" t="s">
        <v>26</v>
      </c>
      <c r="C156" s="82" t="s">
        <v>88</v>
      </c>
      <c r="D156" s="82" t="s">
        <v>224</v>
      </c>
      <c r="E156" s="81" t="s">
        <v>482</v>
      </c>
      <c r="F156" s="113" t="s">
        <v>634</v>
      </c>
      <c r="G156" s="130">
        <v>195</v>
      </c>
    </row>
    <row r="157" spans="1:7" ht="18.75" customHeight="1">
      <c r="A157" s="2" t="s">
        <v>646</v>
      </c>
      <c r="B157" s="29" t="s">
        <v>26</v>
      </c>
      <c r="C157" s="82" t="s">
        <v>88</v>
      </c>
      <c r="D157" s="82" t="s">
        <v>224</v>
      </c>
      <c r="E157" s="81" t="s">
        <v>648</v>
      </c>
      <c r="F157" s="81"/>
      <c r="G157" s="130">
        <f>G158</f>
        <v>99.5</v>
      </c>
    </row>
    <row r="158" spans="1:7" ht="18.75" customHeight="1">
      <c r="A158" s="49" t="s">
        <v>647</v>
      </c>
      <c r="B158" s="29" t="s">
        <v>26</v>
      </c>
      <c r="C158" s="82" t="s">
        <v>88</v>
      </c>
      <c r="D158" s="82" t="s">
        <v>224</v>
      </c>
      <c r="E158" s="81" t="s">
        <v>649</v>
      </c>
      <c r="F158" s="81"/>
      <c r="G158" s="130">
        <f>G159</f>
        <v>99.5</v>
      </c>
    </row>
    <row r="159" spans="1:7" ht="33.75" customHeight="1">
      <c r="A159" s="109" t="s">
        <v>631</v>
      </c>
      <c r="B159" s="29" t="s">
        <v>26</v>
      </c>
      <c r="C159" s="82" t="s">
        <v>88</v>
      </c>
      <c r="D159" s="82" t="s">
        <v>224</v>
      </c>
      <c r="E159" s="81" t="s">
        <v>649</v>
      </c>
      <c r="F159" s="81">
        <v>200</v>
      </c>
      <c r="G159" s="130">
        <v>99.5</v>
      </c>
    </row>
    <row r="160" spans="1:7" ht="20.25" customHeight="1" hidden="1">
      <c r="A160" s="2" t="s">
        <v>651</v>
      </c>
      <c r="B160" s="29" t="s">
        <v>26</v>
      </c>
      <c r="C160" s="82" t="s">
        <v>88</v>
      </c>
      <c r="D160" s="82" t="s">
        <v>224</v>
      </c>
      <c r="E160" s="81" t="s">
        <v>650</v>
      </c>
      <c r="F160" s="81"/>
      <c r="G160" s="130">
        <f>G161+G163</f>
        <v>0</v>
      </c>
    </row>
    <row r="161" spans="1:7" ht="15.75" customHeight="1" hidden="1">
      <c r="A161" s="49" t="s">
        <v>652</v>
      </c>
      <c r="B161" s="29" t="s">
        <v>26</v>
      </c>
      <c r="C161" s="82" t="s">
        <v>88</v>
      </c>
      <c r="D161" s="82" t="s">
        <v>224</v>
      </c>
      <c r="E161" s="81" t="s">
        <v>653</v>
      </c>
      <c r="F161" s="81"/>
      <c r="G161" s="130">
        <f>G162</f>
        <v>0</v>
      </c>
    </row>
    <row r="162" spans="1:7" ht="36.75" customHeight="1" hidden="1">
      <c r="A162" s="177" t="s">
        <v>640</v>
      </c>
      <c r="B162" s="29" t="s">
        <v>26</v>
      </c>
      <c r="C162" s="82" t="s">
        <v>88</v>
      </c>
      <c r="D162" s="82" t="s">
        <v>224</v>
      </c>
      <c r="E162" s="81" t="s">
        <v>653</v>
      </c>
      <c r="F162" s="81">
        <v>400</v>
      </c>
      <c r="G162" s="130">
        <f>633.3-633.3</f>
        <v>0</v>
      </c>
    </row>
    <row r="163" spans="1:7" ht="17.25" customHeight="1" hidden="1">
      <c r="A163" s="49" t="s">
        <v>654</v>
      </c>
      <c r="B163" s="29" t="s">
        <v>26</v>
      </c>
      <c r="C163" s="82" t="s">
        <v>88</v>
      </c>
      <c r="D163" s="82" t="s">
        <v>224</v>
      </c>
      <c r="E163" s="81" t="s">
        <v>660</v>
      </c>
      <c r="F163" s="81"/>
      <c r="G163" s="130">
        <f>G164</f>
        <v>0</v>
      </c>
    </row>
    <row r="164" spans="1:7" ht="36.75" customHeight="1" hidden="1">
      <c r="A164" s="177" t="s">
        <v>640</v>
      </c>
      <c r="B164" s="29" t="s">
        <v>26</v>
      </c>
      <c r="C164" s="82" t="s">
        <v>88</v>
      </c>
      <c r="D164" s="82" t="s">
        <v>224</v>
      </c>
      <c r="E164" s="81" t="s">
        <v>660</v>
      </c>
      <c r="F164" s="81">
        <v>400</v>
      </c>
      <c r="G164" s="130">
        <f>5700-5700</f>
        <v>0</v>
      </c>
    </row>
    <row r="165" spans="1:7" ht="36.75" customHeight="1">
      <c r="A165" s="177" t="s">
        <v>673</v>
      </c>
      <c r="B165" s="29" t="s">
        <v>26</v>
      </c>
      <c r="C165" s="82" t="s">
        <v>88</v>
      </c>
      <c r="D165" s="82" t="s">
        <v>674</v>
      </c>
      <c r="E165" s="81"/>
      <c r="F165" s="81"/>
      <c r="G165" s="130">
        <f>G166</f>
        <v>632.1</v>
      </c>
    </row>
    <row r="166" spans="1:7" ht="21" customHeight="1">
      <c r="A166" s="51" t="s">
        <v>21</v>
      </c>
      <c r="B166" s="29" t="s">
        <v>26</v>
      </c>
      <c r="C166" s="82" t="s">
        <v>88</v>
      </c>
      <c r="D166" s="82" t="s">
        <v>674</v>
      </c>
      <c r="E166" s="60" t="s">
        <v>493</v>
      </c>
      <c r="F166" s="107"/>
      <c r="G166" s="130">
        <f>G167</f>
        <v>632.1</v>
      </c>
    </row>
    <row r="167" spans="1:7" ht="36.75" customHeight="1">
      <c r="A167" s="112" t="s">
        <v>252</v>
      </c>
      <c r="B167" s="29" t="s">
        <v>26</v>
      </c>
      <c r="C167" s="82" t="s">
        <v>88</v>
      </c>
      <c r="D167" s="82" t="s">
        <v>674</v>
      </c>
      <c r="E167" s="60" t="s">
        <v>504</v>
      </c>
      <c r="F167" s="107"/>
      <c r="G167" s="130">
        <f>G169</f>
        <v>632.1</v>
      </c>
    </row>
    <row r="168" spans="1:7" ht="20.25" customHeight="1">
      <c r="A168" s="28" t="s">
        <v>102</v>
      </c>
      <c r="B168" s="29" t="s">
        <v>26</v>
      </c>
      <c r="C168" s="82" t="s">
        <v>88</v>
      </c>
      <c r="D168" s="82" t="s">
        <v>674</v>
      </c>
      <c r="E168" s="60" t="s">
        <v>505</v>
      </c>
      <c r="F168" s="107"/>
      <c r="G168" s="130">
        <f>G169</f>
        <v>632.1</v>
      </c>
    </row>
    <row r="169" spans="1:7" ht="48" customHeight="1">
      <c r="A169" s="109" t="s">
        <v>254</v>
      </c>
      <c r="B169" s="29" t="s">
        <v>26</v>
      </c>
      <c r="C169" s="82" t="s">
        <v>88</v>
      </c>
      <c r="D169" s="82" t="s">
        <v>674</v>
      </c>
      <c r="E169" s="60" t="s">
        <v>568</v>
      </c>
      <c r="F169" s="107"/>
      <c r="G169" s="130">
        <f>G170+G171</f>
        <v>632.1</v>
      </c>
    </row>
    <row r="170" spans="1:7" ht="36.75" customHeight="1">
      <c r="A170" s="177" t="s">
        <v>632</v>
      </c>
      <c r="B170" s="29" t="s">
        <v>26</v>
      </c>
      <c r="C170" s="82" t="s">
        <v>88</v>
      </c>
      <c r="D170" s="82" t="s">
        <v>674</v>
      </c>
      <c r="E170" s="60" t="s">
        <v>568</v>
      </c>
      <c r="F170" s="107" t="s">
        <v>633</v>
      </c>
      <c r="G170" s="130">
        <f>586.9+8</f>
        <v>594.9</v>
      </c>
    </row>
    <row r="171" spans="1:7" ht="36.75" customHeight="1">
      <c r="A171" s="177" t="s">
        <v>631</v>
      </c>
      <c r="B171" s="29" t="s">
        <v>26</v>
      </c>
      <c r="C171" s="82" t="s">
        <v>88</v>
      </c>
      <c r="D171" s="82" t="s">
        <v>674</v>
      </c>
      <c r="E171" s="60" t="s">
        <v>568</v>
      </c>
      <c r="F171" s="107" t="s">
        <v>634</v>
      </c>
      <c r="G171" s="130">
        <f>45.2-8</f>
        <v>37.2</v>
      </c>
    </row>
    <row r="172" spans="1:7" ht="17.25" customHeight="1">
      <c r="A172" s="105" t="s">
        <v>305</v>
      </c>
      <c r="B172" s="26" t="s">
        <v>26</v>
      </c>
      <c r="C172" s="78" t="s">
        <v>107</v>
      </c>
      <c r="D172" s="78" t="s">
        <v>536</v>
      </c>
      <c r="E172" s="106"/>
      <c r="F172" s="106"/>
      <c r="G172" s="175">
        <f>G173+G179+G194</f>
        <v>6888.299999999999</v>
      </c>
    </row>
    <row r="173" spans="1:7" ht="17.25" customHeight="1">
      <c r="A173" s="51" t="s">
        <v>24</v>
      </c>
      <c r="B173" s="29" t="s">
        <v>26</v>
      </c>
      <c r="C173" s="82" t="s">
        <v>107</v>
      </c>
      <c r="D173" s="82" t="s">
        <v>115</v>
      </c>
      <c r="E173" s="107"/>
      <c r="F173" s="107"/>
      <c r="G173" s="130">
        <f>G174</f>
        <v>10</v>
      </c>
    </row>
    <row r="174" spans="1:7" ht="51.75" customHeight="1">
      <c r="A174" s="109" t="s">
        <v>100</v>
      </c>
      <c r="B174" s="29" t="s">
        <v>26</v>
      </c>
      <c r="C174" s="82" t="s">
        <v>107</v>
      </c>
      <c r="D174" s="82" t="s">
        <v>115</v>
      </c>
      <c r="E174" s="60" t="s">
        <v>508</v>
      </c>
      <c r="F174" s="107"/>
      <c r="G174" s="130">
        <f>G175</f>
        <v>10</v>
      </c>
    </row>
    <row r="175" spans="1:7" ht="17.25" customHeight="1">
      <c r="A175" s="51" t="s">
        <v>102</v>
      </c>
      <c r="B175" s="29" t="s">
        <v>26</v>
      </c>
      <c r="C175" s="82" t="s">
        <v>107</v>
      </c>
      <c r="D175" s="82" t="s">
        <v>115</v>
      </c>
      <c r="E175" s="60" t="s">
        <v>507</v>
      </c>
      <c r="F175" s="107"/>
      <c r="G175" s="130">
        <f>G177</f>
        <v>10</v>
      </c>
    </row>
    <row r="176" spans="1:7" ht="17.25" customHeight="1">
      <c r="A176" s="51" t="s">
        <v>102</v>
      </c>
      <c r="B176" s="29" t="s">
        <v>26</v>
      </c>
      <c r="C176" s="82" t="s">
        <v>107</v>
      </c>
      <c r="D176" s="82" t="s">
        <v>115</v>
      </c>
      <c r="E176" s="81" t="s">
        <v>506</v>
      </c>
      <c r="F176" s="107"/>
      <c r="G176" s="130">
        <f>G177</f>
        <v>10</v>
      </c>
    </row>
    <row r="177" spans="1:7" ht="96" customHeight="1">
      <c r="A177" s="51" t="s">
        <v>275</v>
      </c>
      <c r="B177" s="29" t="s">
        <v>26</v>
      </c>
      <c r="C177" s="82" t="s">
        <v>107</v>
      </c>
      <c r="D177" s="82" t="s">
        <v>115</v>
      </c>
      <c r="E177" s="60" t="s">
        <v>514</v>
      </c>
      <c r="F177" s="107"/>
      <c r="G177" s="130">
        <f>G178</f>
        <v>10</v>
      </c>
    </row>
    <row r="178" spans="1:7" ht="15.75">
      <c r="A178" s="177" t="s">
        <v>639</v>
      </c>
      <c r="B178" s="29" t="s">
        <v>26</v>
      </c>
      <c r="C178" s="82" t="s">
        <v>107</v>
      </c>
      <c r="D178" s="82" t="s">
        <v>115</v>
      </c>
      <c r="E178" s="60" t="s">
        <v>514</v>
      </c>
      <c r="F178" s="107" t="s">
        <v>636</v>
      </c>
      <c r="G178" s="130">
        <v>10</v>
      </c>
    </row>
    <row r="179" spans="1:7" ht="15.75">
      <c r="A179" s="51" t="s">
        <v>53</v>
      </c>
      <c r="B179" s="29" t="s">
        <v>26</v>
      </c>
      <c r="C179" s="82" t="s">
        <v>107</v>
      </c>
      <c r="D179" s="82" t="s">
        <v>224</v>
      </c>
      <c r="E179" s="107"/>
      <c r="F179" s="107"/>
      <c r="G179" s="130">
        <f>G180</f>
        <v>5591.299999999999</v>
      </c>
    </row>
    <row r="180" spans="1:7" ht="48.75" customHeight="1">
      <c r="A180" s="111" t="s">
        <v>540</v>
      </c>
      <c r="B180" s="29" t="s">
        <v>26</v>
      </c>
      <c r="C180" s="82" t="s">
        <v>107</v>
      </c>
      <c r="D180" s="82" t="s">
        <v>224</v>
      </c>
      <c r="E180" s="81" t="s">
        <v>486</v>
      </c>
      <c r="F180" s="107"/>
      <c r="G180" s="130">
        <f>G181+G191</f>
        <v>5591.299999999999</v>
      </c>
    </row>
    <row r="181" spans="1:7" ht="20.25" customHeight="1">
      <c r="A181" s="2" t="s">
        <v>484</v>
      </c>
      <c r="B181" s="29" t="s">
        <v>26</v>
      </c>
      <c r="C181" s="82" t="s">
        <v>107</v>
      </c>
      <c r="D181" s="82" t="s">
        <v>224</v>
      </c>
      <c r="E181" s="81" t="s">
        <v>489</v>
      </c>
      <c r="F181" s="107"/>
      <c r="G181" s="130">
        <f>G182+G185+G187+G189</f>
        <v>5521.299999999999</v>
      </c>
    </row>
    <row r="182" spans="1:7" ht="15.75">
      <c r="A182" s="119" t="s">
        <v>236</v>
      </c>
      <c r="B182" s="29" t="s">
        <v>26</v>
      </c>
      <c r="C182" s="82" t="s">
        <v>107</v>
      </c>
      <c r="D182" s="82" t="s">
        <v>224</v>
      </c>
      <c r="E182" s="81" t="s">
        <v>491</v>
      </c>
      <c r="F182" s="107"/>
      <c r="G182" s="130">
        <f>G184+G183</f>
        <v>4551.7</v>
      </c>
    </row>
    <row r="183" spans="1:7" ht="31.5" hidden="1">
      <c r="A183" s="51" t="s">
        <v>112</v>
      </c>
      <c r="B183" s="29" t="s">
        <v>26</v>
      </c>
      <c r="C183" s="82" t="s">
        <v>107</v>
      </c>
      <c r="D183" s="82" t="s">
        <v>224</v>
      </c>
      <c r="E183" s="114" t="s">
        <v>237</v>
      </c>
      <c r="F183" s="107" t="s">
        <v>308</v>
      </c>
      <c r="G183" s="130">
        <v>0</v>
      </c>
    </row>
    <row r="184" spans="1:7" ht="31.5">
      <c r="A184" s="177" t="s">
        <v>631</v>
      </c>
      <c r="B184" s="29" t="s">
        <v>26</v>
      </c>
      <c r="C184" s="82" t="s">
        <v>107</v>
      </c>
      <c r="D184" s="82" t="s">
        <v>224</v>
      </c>
      <c r="E184" s="81" t="s">
        <v>491</v>
      </c>
      <c r="F184" s="107" t="s">
        <v>634</v>
      </c>
      <c r="G184" s="130">
        <f>3855+840.4-125-18.7</f>
        <v>4551.7</v>
      </c>
    </row>
    <row r="185" spans="1:7" ht="15.75">
      <c r="A185" s="187" t="s">
        <v>642</v>
      </c>
      <c r="B185" s="29" t="s">
        <v>26</v>
      </c>
      <c r="C185" s="82" t="s">
        <v>107</v>
      </c>
      <c r="D185" s="82" t="s">
        <v>224</v>
      </c>
      <c r="E185" s="81" t="s">
        <v>711</v>
      </c>
      <c r="F185" s="107"/>
      <c r="G185" s="130">
        <f>G186</f>
        <v>169.2</v>
      </c>
    </row>
    <row r="186" spans="1:7" ht="31.5">
      <c r="A186" s="177" t="s">
        <v>631</v>
      </c>
      <c r="B186" s="29" t="s">
        <v>26</v>
      </c>
      <c r="C186" s="82" t="s">
        <v>107</v>
      </c>
      <c r="D186" s="82" t="s">
        <v>224</v>
      </c>
      <c r="E186" s="81" t="s">
        <v>711</v>
      </c>
      <c r="F186" s="107" t="s">
        <v>634</v>
      </c>
      <c r="G186" s="130">
        <v>169.2</v>
      </c>
    </row>
    <row r="187" spans="1:7" ht="31.5">
      <c r="A187" s="2" t="s">
        <v>555</v>
      </c>
      <c r="B187" s="29" t="s">
        <v>26</v>
      </c>
      <c r="C187" s="82" t="s">
        <v>107</v>
      </c>
      <c r="D187" s="82" t="s">
        <v>224</v>
      </c>
      <c r="E187" s="81" t="s">
        <v>554</v>
      </c>
      <c r="F187" s="107"/>
      <c r="G187" s="130">
        <f>G188</f>
        <v>338.4</v>
      </c>
    </row>
    <row r="188" spans="1:7" ht="31.5">
      <c r="A188" s="177" t="s">
        <v>631</v>
      </c>
      <c r="B188" s="29" t="s">
        <v>26</v>
      </c>
      <c r="C188" s="82" t="s">
        <v>107</v>
      </c>
      <c r="D188" s="82" t="s">
        <v>224</v>
      </c>
      <c r="E188" s="81" t="s">
        <v>554</v>
      </c>
      <c r="F188" s="107" t="s">
        <v>634</v>
      </c>
      <c r="G188" s="130">
        <v>338.4</v>
      </c>
    </row>
    <row r="189" spans="1:7" ht="31.5">
      <c r="A189" s="28" t="s">
        <v>710</v>
      </c>
      <c r="B189" s="29" t="s">
        <v>26</v>
      </c>
      <c r="C189" s="82" t="s">
        <v>107</v>
      </c>
      <c r="D189" s="82" t="s">
        <v>224</v>
      </c>
      <c r="E189" s="60" t="s">
        <v>709</v>
      </c>
      <c r="F189" s="60"/>
      <c r="G189" s="130">
        <f>G190</f>
        <v>462</v>
      </c>
    </row>
    <row r="190" spans="1:7" ht="31.5">
      <c r="A190" s="109" t="s">
        <v>631</v>
      </c>
      <c r="B190" s="29" t="s">
        <v>26</v>
      </c>
      <c r="C190" s="82" t="s">
        <v>107</v>
      </c>
      <c r="D190" s="82" t="s">
        <v>224</v>
      </c>
      <c r="E190" s="60" t="s">
        <v>709</v>
      </c>
      <c r="F190" s="129">
        <v>200</v>
      </c>
      <c r="G190" s="130">
        <v>462</v>
      </c>
    </row>
    <row r="191" spans="1:7" ht="15.75">
      <c r="A191" s="2" t="s">
        <v>609</v>
      </c>
      <c r="B191" s="29" t="s">
        <v>26</v>
      </c>
      <c r="C191" s="82" t="s">
        <v>107</v>
      </c>
      <c r="D191" s="82" t="s">
        <v>224</v>
      </c>
      <c r="E191" s="81" t="s">
        <v>607</v>
      </c>
      <c r="F191" s="24"/>
      <c r="G191" s="130">
        <f>G192</f>
        <v>70</v>
      </c>
    </row>
    <row r="192" spans="1:7" ht="15.75">
      <c r="A192" s="28" t="s">
        <v>610</v>
      </c>
      <c r="B192" s="29" t="s">
        <v>26</v>
      </c>
      <c r="C192" s="82" t="s">
        <v>107</v>
      </c>
      <c r="D192" s="82" t="s">
        <v>224</v>
      </c>
      <c r="E192" s="81" t="s">
        <v>608</v>
      </c>
      <c r="F192" s="24"/>
      <c r="G192" s="130">
        <f>G193</f>
        <v>70</v>
      </c>
    </row>
    <row r="193" spans="1:7" ht="31.5">
      <c r="A193" s="177" t="s">
        <v>631</v>
      </c>
      <c r="B193" s="29" t="s">
        <v>26</v>
      </c>
      <c r="C193" s="82" t="s">
        <v>107</v>
      </c>
      <c r="D193" s="82" t="s">
        <v>224</v>
      </c>
      <c r="E193" s="81" t="s">
        <v>608</v>
      </c>
      <c r="F193" s="24">
        <v>200</v>
      </c>
      <c r="G193" s="130">
        <v>70</v>
      </c>
    </row>
    <row r="194" spans="1:7" ht="15.75">
      <c r="A194" s="51" t="s">
        <v>2</v>
      </c>
      <c r="B194" s="29" t="s">
        <v>26</v>
      </c>
      <c r="C194" s="82" t="s">
        <v>107</v>
      </c>
      <c r="D194" s="82" t="s">
        <v>108</v>
      </c>
      <c r="E194" s="107"/>
      <c r="F194" s="107"/>
      <c r="G194" s="130">
        <f>G195+G201+G204</f>
        <v>1287</v>
      </c>
    </row>
    <row r="195" spans="1:7" ht="50.25" customHeight="1">
      <c r="A195" s="111" t="s">
        <v>358</v>
      </c>
      <c r="B195" s="29" t="s">
        <v>26</v>
      </c>
      <c r="C195" s="82" t="s">
        <v>107</v>
      </c>
      <c r="D195" s="82" t="s">
        <v>108</v>
      </c>
      <c r="E195" s="81" t="s">
        <v>379</v>
      </c>
      <c r="F195" s="107"/>
      <c r="G195" s="130">
        <f>G196</f>
        <v>647.5</v>
      </c>
    </row>
    <row r="196" spans="1:7" ht="19.5" customHeight="1">
      <c r="A196" s="34" t="s">
        <v>376</v>
      </c>
      <c r="B196" s="29" t="s">
        <v>26</v>
      </c>
      <c r="C196" s="82" t="s">
        <v>107</v>
      </c>
      <c r="D196" s="82" t="s">
        <v>108</v>
      </c>
      <c r="E196" s="81" t="s">
        <v>377</v>
      </c>
      <c r="F196" s="107"/>
      <c r="G196" s="130">
        <f>G197+G199</f>
        <v>647.5</v>
      </c>
    </row>
    <row r="197" spans="1:7" ht="31.5">
      <c r="A197" s="111" t="s">
        <v>109</v>
      </c>
      <c r="B197" s="29" t="s">
        <v>26</v>
      </c>
      <c r="C197" s="82" t="s">
        <v>107</v>
      </c>
      <c r="D197" s="82" t="s">
        <v>108</v>
      </c>
      <c r="E197" s="81" t="s">
        <v>381</v>
      </c>
      <c r="F197" s="107"/>
      <c r="G197" s="130">
        <f>G198</f>
        <v>647.5</v>
      </c>
    </row>
    <row r="198" spans="1:7" ht="31.5">
      <c r="A198" s="177" t="s">
        <v>631</v>
      </c>
      <c r="B198" s="29" t="s">
        <v>26</v>
      </c>
      <c r="C198" s="82" t="s">
        <v>107</v>
      </c>
      <c r="D198" s="82" t="s">
        <v>108</v>
      </c>
      <c r="E198" s="81" t="s">
        <v>381</v>
      </c>
      <c r="F198" s="107" t="s">
        <v>634</v>
      </c>
      <c r="G198" s="130">
        <f>700-52.5</f>
        <v>647.5</v>
      </c>
    </row>
    <row r="199" spans="1:7" ht="31.5" hidden="1">
      <c r="A199" s="111" t="s">
        <v>113</v>
      </c>
      <c r="B199" s="29" t="s">
        <v>26</v>
      </c>
      <c r="C199" s="82" t="s">
        <v>107</v>
      </c>
      <c r="D199" s="82" t="s">
        <v>108</v>
      </c>
      <c r="E199" s="114" t="s">
        <v>114</v>
      </c>
      <c r="F199" s="114"/>
      <c r="G199" s="172">
        <f>G200</f>
        <v>0</v>
      </c>
    </row>
    <row r="200" spans="1:7" ht="31.5" hidden="1">
      <c r="A200" s="111" t="s">
        <v>98</v>
      </c>
      <c r="B200" s="29" t="s">
        <v>26</v>
      </c>
      <c r="C200" s="82" t="s">
        <v>107</v>
      </c>
      <c r="D200" s="82" t="s">
        <v>108</v>
      </c>
      <c r="E200" s="114" t="s">
        <v>114</v>
      </c>
      <c r="F200" s="114">
        <v>244</v>
      </c>
      <c r="G200" s="172">
        <v>0</v>
      </c>
    </row>
    <row r="201" spans="1:7" ht="50.25" customHeight="1" hidden="1">
      <c r="A201" s="111" t="s">
        <v>241</v>
      </c>
      <c r="B201" s="29" t="s">
        <v>26</v>
      </c>
      <c r="C201" s="82" t="s">
        <v>107</v>
      </c>
      <c r="D201" s="82" t="s">
        <v>108</v>
      </c>
      <c r="E201" s="114" t="s">
        <v>242</v>
      </c>
      <c r="F201" s="107"/>
      <c r="G201" s="172">
        <f>G202</f>
        <v>0</v>
      </c>
    </row>
    <row r="202" spans="1:7" ht="16.5" customHeight="1" hidden="1">
      <c r="A202" s="111" t="s">
        <v>243</v>
      </c>
      <c r="B202" s="29" t="s">
        <v>26</v>
      </c>
      <c r="C202" s="82" t="s">
        <v>107</v>
      </c>
      <c r="D202" s="82" t="s">
        <v>108</v>
      </c>
      <c r="E202" s="107" t="s">
        <v>244</v>
      </c>
      <c r="F202" s="107"/>
      <c r="G202" s="172">
        <f>G203</f>
        <v>0</v>
      </c>
    </row>
    <row r="203" spans="1:7" ht="15.75" hidden="1">
      <c r="A203" s="51" t="s">
        <v>145</v>
      </c>
      <c r="B203" s="29" t="s">
        <v>26</v>
      </c>
      <c r="C203" s="82" t="s">
        <v>107</v>
      </c>
      <c r="D203" s="82" t="s">
        <v>108</v>
      </c>
      <c r="E203" s="107" t="s">
        <v>244</v>
      </c>
      <c r="F203" s="107" t="s">
        <v>294</v>
      </c>
      <c r="G203" s="172">
        <v>0</v>
      </c>
    </row>
    <row r="204" spans="1:7" ht="51" customHeight="1">
      <c r="A204" s="109" t="s">
        <v>100</v>
      </c>
      <c r="B204" s="29" t="s">
        <v>26</v>
      </c>
      <c r="C204" s="82" t="s">
        <v>107</v>
      </c>
      <c r="D204" s="82" t="s">
        <v>108</v>
      </c>
      <c r="E204" s="60" t="s">
        <v>508</v>
      </c>
      <c r="F204" s="107"/>
      <c r="G204" s="130">
        <f>G205</f>
        <v>639.5</v>
      </c>
    </row>
    <row r="205" spans="1:7" ht="18.75" customHeight="1">
      <c r="A205" s="109" t="s">
        <v>102</v>
      </c>
      <c r="B205" s="29" t="s">
        <v>26</v>
      </c>
      <c r="C205" s="82" t="s">
        <v>107</v>
      </c>
      <c r="D205" s="82" t="s">
        <v>108</v>
      </c>
      <c r="E205" s="60" t="s">
        <v>507</v>
      </c>
      <c r="F205" s="107"/>
      <c r="G205" s="130">
        <f>G207+G209</f>
        <v>639.5</v>
      </c>
    </row>
    <row r="206" spans="1:7" ht="18.75" customHeight="1">
      <c r="A206" s="109" t="s">
        <v>102</v>
      </c>
      <c r="B206" s="29" t="s">
        <v>26</v>
      </c>
      <c r="C206" s="82" t="s">
        <v>107</v>
      </c>
      <c r="D206" s="82" t="s">
        <v>108</v>
      </c>
      <c r="E206" s="81" t="s">
        <v>506</v>
      </c>
      <c r="F206" s="107"/>
      <c r="G206" s="130">
        <f>G207+G210</f>
        <v>639.5</v>
      </c>
    </row>
    <row r="207" spans="1:7" ht="61.5" customHeight="1">
      <c r="A207" s="109" t="s">
        <v>277</v>
      </c>
      <c r="B207" s="29" t="s">
        <v>26</v>
      </c>
      <c r="C207" s="82" t="s">
        <v>107</v>
      </c>
      <c r="D207" s="82" t="s">
        <v>108</v>
      </c>
      <c r="E207" s="60" t="s">
        <v>515</v>
      </c>
      <c r="F207" s="107"/>
      <c r="G207" s="130">
        <f>G208</f>
        <v>200</v>
      </c>
    </row>
    <row r="208" spans="1:7" ht="31.5">
      <c r="A208" s="177" t="s">
        <v>631</v>
      </c>
      <c r="B208" s="29" t="s">
        <v>26</v>
      </c>
      <c r="C208" s="82" t="s">
        <v>107</v>
      </c>
      <c r="D208" s="82" t="s">
        <v>108</v>
      </c>
      <c r="E208" s="60" t="s">
        <v>515</v>
      </c>
      <c r="F208" s="107" t="s">
        <v>634</v>
      </c>
      <c r="G208" s="130">
        <f>400-200</f>
        <v>200</v>
      </c>
    </row>
    <row r="209" spans="1:7" ht="69" customHeight="1">
      <c r="A209" s="109" t="s">
        <v>279</v>
      </c>
      <c r="B209" s="29" t="s">
        <v>26</v>
      </c>
      <c r="C209" s="82" t="s">
        <v>107</v>
      </c>
      <c r="D209" s="82" t="s">
        <v>108</v>
      </c>
      <c r="E209" s="60" t="s">
        <v>516</v>
      </c>
      <c r="F209" s="107"/>
      <c r="G209" s="130">
        <f>G210</f>
        <v>439.5</v>
      </c>
    </row>
    <row r="210" spans="1:7" ht="31.5">
      <c r="A210" s="109" t="s">
        <v>545</v>
      </c>
      <c r="B210" s="29" t="s">
        <v>26</v>
      </c>
      <c r="C210" s="82" t="s">
        <v>107</v>
      </c>
      <c r="D210" s="82" t="s">
        <v>108</v>
      </c>
      <c r="E210" s="60" t="s">
        <v>516</v>
      </c>
      <c r="F210" s="107" t="s">
        <v>634</v>
      </c>
      <c r="G210" s="130">
        <f>200+145+94.5</f>
        <v>439.5</v>
      </c>
    </row>
    <row r="211" spans="1:7" ht="15.75">
      <c r="A211" s="105" t="s">
        <v>306</v>
      </c>
      <c r="B211" s="26" t="s">
        <v>26</v>
      </c>
      <c r="C211" s="78" t="s">
        <v>110</v>
      </c>
      <c r="D211" s="78" t="s">
        <v>536</v>
      </c>
      <c r="E211" s="106"/>
      <c r="F211" s="106"/>
      <c r="G211" s="175">
        <f>G212+G222+G246+G279</f>
        <v>19743.100000000002</v>
      </c>
    </row>
    <row r="212" spans="1:7" ht="15.75">
      <c r="A212" s="51" t="s">
        <v>3</v>
      </c>
      <c r="B212" s="29" t="s">
        <v>26</v>
      </c>
      <c r="C212" s="82" t="s">
        <v>110</v>
      </c>
      <c r="D212" s="82" t="s">
        <v>87</v>
      </c>
      <c r="E212" s="107"/>
      <c r="F212" s="107"/>
      <c r="G212" s="130">
        <f>G213+G219</f>
        <v>1714</v>
      </c>
    </row>
    <row r="213" spans="1:7" ht="50.25" customHeight="1">
      <c r="A213" s="111" t="s">
        <v>351</v>
      </c>
      <c r="B213" s="29" t="s">
        <v>26</v>
      </c>
      <c r="C213" s="82" t="s">
        <v>110</v>
      </c>
      <c r="D213" s="82" t="s">
        <v>87</v>
      </c>
      <c r="E213" s="81" t="s">
        <v>379</v>
      </c>
      <c r="F213" s="107"/>
      <c r="G213" s="130">
        <f>G214+G217</f>
        <v>1714</v>
      </c>
    </row>
    <row r="214" spans="1:7" ht="17.25" customHeight="1" hidden="1">
      <c r="A214" s="51" t="s">
        <v>118</v>
      </c>
      <c r="B214" s="29" t="s">
        <v>26</v>
      </c>
      <c r="C214" s="82" t="s">
        <v>110</v>
      </c>
      <c r="D214" s="82" t="s">
        <v>87</v>
      </c>
      <c r="E214" s="114" t="s">
        <v>330</v>
      </c>
      <c r="F214" s="107"/>
      <c r="G214" s="130">
        <f>G215</f>
        <v>0</v>
      </c>
    </row>
    <row r="215" spans="1:7" ht="36" customHeight="1" hidden="1">
      <c r="A215" s="51" t="s">
        <v>119</v>
      </c>
      <c r="B215" s="29" t="s">
        <v>26</v>
      </c>
      <c r="C215" s="82" t="s">
        <v>110</v>
      </c>
      <c r="D215" s="82" t="s">
        <v>87</v>
      </c>
      <c r="E215" s="114" t="s">
        <v>330</v>
      </c>
      <c r="F215" s="107" t="s">
        <v>307</v>
      </c>
      <c r="G215" s="130">
        <v>0</v>
      </c>
    </row>
    <row r="216" spans="1:7" ht="18.75" customHeight="1">
      <c r="A216" s="2" t="s">
        <v>391</v>
      </c>
      <c r="B216" s="29" t="s">
        <v>26</v>
      </c>
      <c r="C216" s="82" t="s">
        <v>110</v>
      </c>
      <c r="D216" s="82" t="s">
        <v>87</v>
      </c>
      <c r="E216" s="81" t="s">
        <v>390</v>
      </c>
      <c r="F216" s="107"/>
      <c r="G216" s="130">
        <f>G217</f>
        <v>1714</v>
      </c>
    </row>
    <row r="217" spans="1:7" ht="31.5">
      <c r="A217" s="51" t="s">
        <v>120</v>
      </c>
      <c r="B217" s="29" t="s">
        <v>26</v>
      </c>
      <c r="C217" s="82" t="s">
        <v>110</v>
      </c>
      <c r="D217" s="82" t="s">
        <v>87</v>
      </c>
      <c r="E217" s="81" t="s">
        <v>392</v>
      </c>
      <c r="F217" s="107"/>
      <c r="G217" s="130">
        <f>G218</f>
        <v>1714</v>
      </c>
    </row>
    <row r="218" spans="1:7" ht="31.5">
      <c r="A218" s="177" t="s">
        <v>631</v>
      </c>
      <c r="B218" s="29" t="s">
        <v>26</v>
      </c>
      <c r="C218" s="82" t="s">
        <v>110</v>
      </c>
      <c r="D218" s="82" t="s">
        <v>87</v>
      </c>
      <c r="E218" s="81" t="s">
        <v>392</v>
      </c>
      <c r="F218" s="107" t="s">
        <v>634</v>
      </c>
      <c r="G218" s="130">
        <f>2158-586.3+142.3</f>
        <v>1714</v>
      </c>
    </row>
    <row r="219" spans="1:7" ht="15.75" hidden="1">
      <c r="A219" s="28" t="s">
        <v>102</v>
      </c>
      <c r="B219" s="29" t="s">
        <v>26</v>
      </c>
      <c r="C219" s="82" t="s">
        <v>110</v>
      </c>
      <c r="D219" s="82" t="s">
        <v>87</v>
      </c>
      <c r="E219" s="81" t="s">
        <v>506</v>
      </c>
      <c r="F219" s="128"/>
      <c r="G219" s="172">
        <f>G220</f>
        <v>0</v>
      </c>
    </row>
    <row r="220" spans="1:7" ht="31.5" hidden="1">
      <c r="A220" s="9" t="s">
        <v>556</v>
      </c>
      <c r="B220" s="29" t="s">
        <v>26</v>
      </c>
      <c r="C220" s="82" t="s">
        <v>110</v>
      </c>
      <c r="D220" s="82" t="s">
        <v>87</v>
      </c>
      <c r="E220" s="81" t="s">
        <v>551</v>
      </c>
      <c r="F220" s="60"/>
      <c r="G220" s="172">
        <f>G221</f>
        <v>0</v>
      </c>
    </row>
    <row r="221" spans="1:7" ht="15.75" hidden="1">
      <c r="A221" s="9" t="s">
        <v>547</v>
      </c>
      <c r="B221" s="29" t="s">
        <v>26</v>
      </c>
      <c r="C221" s="82" t="s">
        <v>110</v>
      </c>
      <c r="D221" s="82" t="s">
        <v>87</v>
      </c>
      <c r="E221" s="81" t="s">
        <v>551</v>
      </c>
      <c r="F221" s="129">
        <v>410</v>
      </c>
      <c r="G221" s="172">
        <v>0</v>
      </c>
    </row>
    <row r="222" spans="1:7" ht="15.75">
      <c r="A222" s="51" t="s">
        <v>4</v>
      </c>
      <c r="B222" s="29" t="s">
        <v>26</v>
      </c>
      <c r="C222" s="82" t="s">
        <v>110</v>
      </c>
      <c r="D222" s="82" t="s">
        <v>115</v>
      </c>
      <c r="E222" s="107"/>
      <c r="F222" s="107"/>
      <c r="G222" s="130">
        <f>G223+G235+G243</f>
        <v>7710.1</v>
      </c>
    </row>
    <row r="223" spans="1:7" ht="49.5" customHeight="1">
      <c r="A223" s="111" t="s">
        <v>355</v>
      </c>
      <c r="B223" s="29" t="s">
        <v>26</v>
      </c>
      <c r="C223" s="82" t="s">
        <v>110</v>
      </c>
      <c r="D223" s="82" t="s">
        <v>115</v>
      </c>
      <c r="E223" s="81" t="s">
        <v>379</v>
      </c>
      <c r="F223" s="107"/>
      <c r="G223" s="130">
        <f>G228+G225+G231</f>
        <v>4982</v>
      </c>
    </row>
    <row r="224" spans="1:7" ht="34.5" customHeight="1">
      <c r="A224" s="2" t="s">
        <v>383</v>
      </c>
      <c r="B224" s="29" t="s">
        <v>26</v>
      </c>
      <c r="C224" s="82" t="s">
        <v>110</v>
      </c>
      <c r="D224" s="82" t="s">
        <v>115</v>
      </c>
      <c r="E224" s="81" t="s">
        <v>384</v>
      </c>
      <c r="F224" s="107"/>
      <c r="G224" s="130">
        <f>G225+G228+G231</f>
        <v>4982</v>
      </c>
    </row>
    <row r="225" spans="1:7" ht="31.5">
      <c r="A225" s="120" t="s">
        <v>113</v>
      </c>
      <c r="B225" s="29" t="s">
        <v>26</v>
      </c>
      <c r="C225" s="82" t="s">
        <v>110</v>
      </c>
      <c r="D225" s="82" t="s">
        <v>115</v>
      </c>
      <c r="E225" s="81" t="s">
        <v>385</v>
      </c>
      <c r="F225" s="107"/>
      <c r="G225" s="130">
        <f>G227+G226</f>
        <v>651.8000000000001</v>
      </c>
    </row>
    <row r="226" spans="1:7" ht="31.5">
      <c r="A226" s="177" t="s">
        <v>631</v>
      </c>
      <c r="B226" s="29" t="s">
        <v>26</v>
      </c>
      <c r="C226" s="82" t="s">
        <v>110</v>
      </c>
      <c r="D226" s="82" t="s">
        <v>115</v>
      </c>
      <c r="E226" s="81" t="s">
        <v>385</v>
      </c>
      <c r="F226" s="107" t="s">
        <v>634</v>
      </c>
      <c r="G226" s="130">
        <f>581.4-581.4+52.4-28.8</f>
        <v>23.599999999999998</v>
      </c>
    </row>
    <row r="227" spans="1:7" ht="35.25" customHeight="1">
      <c r="A227" s="177" t="s">
        <v>640</v>
      </c>
      <c r="B227" s="29" t="s">
        <v>26</v>
      </c>
      <c r="C227" s="82" t="s">
        <v>110</v>
      </c>
      <c r="D227" s="82" t="s">
        <v>115</v>
      </c>
      <c r="E227" s="81" t="s">
        <v>385</v>
      </c>
      <c r="F227" s="107" t="s">
        <v>638</v>
      </c>
      <c r="G227" s="38">
        <f>889.6-150-100-11.4</f>
        <v>628.2</v>
      </c>
    </row>
    <row r="228" spans="1:7" ht="47.25">
      <c r="A228" s="9" t="s">
        <v>703</v>
      </c>
      <c r="B228" s="29" t="s">
        <v>26</v>
      </c>
      <c r="C228" s="82" t="s">
        <v>110</v>
      </c>
      <c r="D228" s="82" t="s">
        <v>115</v>
      </c>
      <c r="E228" s="81" t="s">
        <v>701</v>
      </c>
      <c r="F228" s="107"/>
      <c r="G228" s="130">
        <f>G229+G230</f>
        <v>4190</v>
      </c>
    </row>
    <row r="229" spans="1:7" ht="31.5">
      <c r="A229" s="109" t="s">
        <v>545</v>
      </c>
      <c r="B229" s="29" t="s">
        <v>26</v>
      </c>
      <c r="C229" s="82" t="s">
        <v>110</v>
      </c>
      <c r="D229" s="82" t="s">
        <v>115</v>
      </c>
      <c r="E229" s="81" t="s">
        <v>701</v>
      </c>
      <c r="F229" s="107" t="s">
        <v>634</v>
      </c>
      <c r="G229" s="38">
        <v>529</v>
      </c>
    </row>
    <row r="230" spans="1:7" ht="31.5">
      <c r="A230" s="177" t="s">
        <v>640</v>
      </c>
      <c r="B230" s="29" t="s">
        <v>26</v>
      </c>
      <c r="C230" s="82" t="s">
        <v>110</v>
      </c>
      <c r="D230" s="82" t="s">
        <v>115</v>
      </c>
      <c r="E230" s="81" t="s">
        <v>701</v>
      </c>
      <c r="F230" s="107" t="s">
        <v>638</v>
      </c>
      <c r="G230" s="38">
        <v>3661</v>
      </c>
    </row>
    <row r="231" spans="1:7" ht="47.25">
      <c r="A231" s="177" t="s">
        <v>715</v>
      </c>
      <c r="B231" s="29" t="s">
        <v>26</v>
      </c>
      <c r="C231" s="82" t="s">
        <v>110</v>
      </c>
      <c r="D231" s="82" t="s">
        <v>115</v>
      </c>
      <c r="E231" s="81" t="s">
        <v>712</v>
      </c>
      <c r="F231" s="107"/>
      <c r="G231" s="38">
        <f>G232+G233</f>
        <v>140.20000000000002</v>
      </c>
    </row>
    <row r="232" spans="1:7" ht="31.5">
      <c r="A232" s="109" t="s">
        <v>545</v>
      </c>
      <c r="B232" s="29" t="s">
        <v>26</v>
      </c>
      <c r="C232" s="82" t="s">
        <v>110</v>
      </c>
      <c r="D232" s="82" t="s">
        <v>115</v>
      </c>
      <c r="E232" s="81" t="s">
        <v>712</v>
      </c>
      <c r="F232" s="107" t="s">
        <v>634</v>
      </c>
      <c r="G232" s="38">
        <v>28.8</v>
      </c>
    </row>
    <row r="233" spans="1:7" ht="31.5">
      <c r="A233" s="177" t="s">
        <v>640</v>
      </c>
      <c r="B233" s="29" t="s">
        <v>26</v>
      </c>
      <c r="C233" s="82" t="s">
        <v>110</v>
      </c>
      <c r="D233" s="82" t="s">
        <v>115</v>
      </c>
      <c r="E233" s="81" t="s">
        <v>712</v>
      </c>
      <c r="F233" s="107" t="s">
        <v>638</v>
      </c>
      <c r="G233" s="38">
        <v>111.4</v>
      </c>
    </row>
    <row r="234" spans="1:7" ht="47.25">
      <c r="A234" s="109" t="s">
        <v>100</v>
      </c>
      <c r="B234" s="29" t="s">
        <v>26</v>
      </c>
      <c r="C234" s="82" t="s">
        <v>110</v>
      </c>
      <c r="D234" s="82" t="s">
        <v>115</v>
      </c>
      <c r="E234" s="60" t="s">
        <v>508</v>
      </c>
      <c r="F234" s="107"/>
      <c r="G234" s="38">
        <f>G235</f>
        <v>2728.1</v>
      </c>
    </row>
    <row r="235" spans="1:7" ht="15.75">
      <c r="A235" s="28" t="s">
        <v>102</v>
      </c>
      <c r="B235" s="29" t="s">
        <v>26</v>
      </c>
      <c r="C235" s="82" t="s">
        <v>110</v>
      </c>
      <c r="D235" s="82" t="s">
        <v>115</v>
      </c>
      <c r="E235" s="60" t="s">
        <v>507</v>
      </c>
      <c r="F235" s="107"/>
      <c r="G235" s="38">
        <f>G237+G239</f>
        <v>2728.1</v>
      </c>
    </row>
    <row r="236" spans="1:7" ht="15.75">
      <c r="A236" s="28" t="s">
        <v>102</v>
      </c>
      <c r="B236" s="29" t="s">
        <v>26</v>
      </c>
      <c r="C236" s="82" t="s">
        <v>110</v>
      </c>
      <c r="D236" s="82" t="s">
        <v>115</v>
      </c>
      <c r="E236" s="81" t="s">
        <v>506</v>
      </c>
      <c r="F236" s="107"/>
      <c r="G236" s="38">
        <f>G237+G239</f>
        <v>2728.1</v>
      </c>
    </row>
    <row r="237" spans="1:7" ht="31.5">
      <c r="A237" s="9" t="s">
        <v>339</v>
      </c>
      <c r="B237" s="29" t="s">
        <v>26</v>
      </c>
      <c r="C237" s="82" t="s">
        <v>110</v>
      </c>
      <c r="D237" s="82" t="s">
        <v>115</v>
      </c>
      <c r="E237" s="60" t="s">
        <v>518</v>
      </c>
      <c r="F237" s="129"/>
      <c r="G237" s="38">
        <f>G238</f>
        <v>278.1</v>
      </c>
    </row>
    <row r="238" spans="1:7" ht="15.75">
      <c r="A238" s="177" t="s">
        <v>639</v>
      </c>
      <c r="B238" s="29" t="s">
        <v>26</v>
      </c>
      <c r="C238" s="82" t="s">
        <v>110</v>
      </c>
      <c r="D238" s="82" t="s">
        <v>115</v>
      </c>
      <c r="E238" s="60" t="s">
        <v>518</v>
      </c>
      <c r="F238" s="129">
        <v>800</v>
      </c>
      <c r="G238" s="38">
        <f>'Прил.7 Прогр.2018'!E450</f>
        <v>278.1</v>
      </c>
    </row>
    <row r="239" spans="1:7" ht="15.75">
      <c r="A239" s="9" t="s">
        <v>323</v>
      </c>
      <c r="B239" s="29" t="s">
        <v>26</v>
      </c>
      <c r="C239" s="82" t="s">
        <v>110</v>
      </c>
      <c r="D239" s="82" t="s">
        <v>115</v>
      </c>
      <c r="E239" s="60" t="s">
        <v>519</v>
      </c>
      <c r="F239" s="129"/>
      <c r="G239" s="38">
        <f>G240+G241</f>
        <v>2450</v>
      </c>
    </row>
    <row r="240" spans="1:7" ht="15.75">
      <c r="A240" s="177" t="s">
        <v>639</v>
      </c>
      <c r="B240" s="29" t="s">
        <v>26</v>
      </c>
      <c r="C240" s="82" t="s">
        <v>110</v>
      </c>
      <c r="D240" s="82" t="s">
        <v>115</v>
      </c>
      <c r="E240" s="60" t="s">
        <v>519</v>
      </c>
      <c r="F240" s="129">
        <v>800</v>
      </c>
      <c r="G240" s="38">
        <f>'Прил.7 Прогр.2018'!E456</f>
        <v>2400</v>
      </c>
    </row>
    <row r="241" spans="1:7" ht="31.5">
      <c r="A241" s="177" t="s">
        <v>631</v>
      </c>
      <c r="B241" s="29" t="s">
        <v>26</v>
      </c>
      <c r="C241" s="82" t="s">
        <v>110</v>
      </c>
      <c r="D241" s="82" t="s">
        <v>115</v>
      </c>
      <c r="E241" s="60" t="s">
        <v>519</v>
      </c>
      <c r="F241" s="129">
        <v>200</v>
      </c>
      <c r="G241" s="38">
        <v>50</v>
      </c>
    </row>
    <row r="242" spans="1:7" ht="47.25" hidden="1">
      <c r="A242" s="111" t="s">
        <v>523</v>
      </c>
      <c r="B242" s="29" t="s">
        <v>26</v>
      </c>
      <c r="C242" s="82" t="s">
        <v>110</v>
      </c>
      <c r="D242" s="82" t="s">
        <v>115</v>
      </c>
      <c r="E242" s="81" t="s">
        <v>524</v>
      </c>
      <c r="F242" s="129"/>
      <c r="G242" s="38">
        <f>G243</f>
        <v>0</v>
      </c>
    </row>
    <row r="243" spans="1:7" ht="15.75" hidden="1">
      <c r="A243" s="2" t="s">
        <v>655</v>
      </c>
      <c r="B243" s="29" t="s">
        <v>26</v>
      </c>
      <c r="C243" s="82" t="s">
        <v>110</v>
      </c>
      <c r="D243" s="82" t="s">
        <v>115</v>
      </c>
      <c r="E243" s="81" t="s">
        <v>657</v>
      </c>
      <c r="F243" s="81"/>
      <c r="G243" s="38">
        <f>G244</f>
        <v>0</v>
      </c>
    </row>
    <row r="244" spans="1:7" ht="15.75" hidden="1">
      <c r="A244" s="28" t="s">
        <v>656</v>
      </c>
      <c r="B244" s="29" t="s">
        <v>26</v>
      </c>
      <c r="C244" s="82" t="s">
        <v>110</v>
      </c>
      <c r="D244" s="82" t="s">
        <v>115</v>
      </c>
      <c r="E244" s="81" t="s">
        <v>658</v>
      </c>
      <c r="F244" s="81"/>
      <c r="G244" s="38">
        <f>G245</f>
        <v>0</v>
      </c>
    </row>
    <row r="245" spans="1:7" ht="31.5" hidden="1">
      <c r="A245" s="177" t="s">
        <v>640</v>
      </c>
      <c r="B245" s="29" t="s">
        <v>26</v>
      </c>
      <c r="C245" s="82" t="s">
        <v>110</v>
      </c>
      <c r="D245" s="82" t="s">
        <v>115</v>
      </c>
      <c r="E245" s="81" t="s">
        <v>658</v>
      </c>
      <c r="F245" s="81">
        <v>400</v>
      </c>
      <c r="G245" s="38">
        <v>0</v>
      </c>
    </row>
    <row r="246" spans="1:7" ht="15.75">
      <c r="A246" s="51" t="s">
        <v>5</v>
      </c>
      <c r="B246" s="29" t="s">
        <v>26</v>
      </c>
      <c r="C246" s="82" t="s">
        <v>110</v>
      </c>
      <c r="D246" s="82" t="s">
        <v>88</v>
      </c>
      <c r="E246" s="121"/>
      <c r="F246" s="107"/>
      <c r="G246" s="130">
        <f>G247+G254+G259+G268+G273</f>
        <v>7797.200000000001</v>
      </c>
    </row>
    <row r="247" spans="1:7" ht="45.75" customHeight="1">
      <c r="A247" s="111" t="s">
        <v>351</v>
      </c>
      <c r="B247" s="29" t="s">
        <v>26</v>
      </c>
      <c r="C247" s="82" t="s">
        <v>110</v>
      </c>
      <c r="D247" s="82" t="s">
        <v>88</v>
      </c>
      <c r="E247" s="81" t="s">
        <v>379</v>
      </c>
      <c r="F247" s="107"/>
      <c r="G247" s="130">
        <f>G249+G252</f>
        <v>2804</v>
      </c>
    </row>
    <row r="248" spans="1:7" ht="19.5" customHeight="1">
      <c r="A248" s="34" t="s">
        <v>378</v>
      </c>
      <c r="B248" s="29" t="s">
        <v>26</v>
      </c>
      <c r="C248" s="82" t="s">
        <v>110</v>
      </c>
      <c r="D248" s="82" t="s">
        <v>88</v>
      </c>
      <c r="E248" s="81" t="s">
        <v>380</v>
      </c>
      <c r="F248" s="107"/>
      <c r="G248" s="130">
        <f>G249</f>
        <v>2804</v>
      </c>
    </row>
    <row r="249" spans="1:7" ht="15.75" customHeight="1">
      <c r="A249" s="111" t="s">
        <v>111</v>
      </c>
      <c r="B249" s="29" t="s">
        <v>26</v>
      </c>
      <c r="C249" s="82" t="s">
        <v>110</v>
      </c>
      <c r="D249" s="82" t="s">
        <v>88</v>
      </c>
      <c r="E249" s="81" t="s">
        <v>382</v>
      </c>
      <c r="F249" s="107"/>
      <c r="G249" s="130">
        <f>G250</f>
        <v>2804</v>
      </c>
    </row>
    <row r="250" spans="1:7" ht="31.5">
      <c r="A250" s="177" t="s">
        <v>631</v>
      </c>
      <c r="B250" s="29" t="s">
        <v>26</v>
      </c>
      <c r="C250" s="82" t="s">
        <v>110</v>
      </c>
      <c r="D250" s="82" t="s">
        <v>88</v>
      </c>
      <c r="E250" s="81" t="s">
        <v>382</v>
      </c>
      <c r="F250" s="107" t="s">
        <v>634</v>
      </c>
      <c r="G250" s="130">
        <f>3200-150-298.2+52.2</f>
        <v>2804</v>
      </c>
    </row>
    <row r="251" spans="1:7" ht="15.75" hidden="1">
      <c r="A251" s="2" t="s">
        <v>387</v>
      </c>
      <c r="B251" s="29" t="s">
        <v>26</v>
      </c>
      <c r="C251" s="82" t="s">
        <v>110</v>
      </c>
      <c r="D251" s="82" t="s">
        <v>88</v>
      </c>
      <c r="E251" s="81" t="s">
        <v>388</v>
      </c>
      <c r="F251" s="107"/>
      <c r="G251" s="172">
        <f>G252</f>
        <v>0</v>
      </c>
    </row>
    <row r="252" spans="1:7" ht="18" customHeight="1" hidden="1">
      <c r="A252" s="51" t="s">
        <v>118</v>
      </c>
      <c r="B252" s="29" t="s">
        <v>26</v>
      </c>
      <c r="C252" s="82" t="s">
        <v>110</v>
      </c>
      <c r="D252" s="82" t="s">
        <v>88</v>
      </c>
      <c r="E252" s="81" t="s">
        <v>389</v>
      </c>
      <c r="F252" s="107"/>
      <c r="G252" s="172">
        <f>G253</f>
        <v>0</v>
      </c>
    </row>
    <row r="253" spans="1:7" ht="31.5" hidden="1">
      <c r="A253" s="51" t="s">
        <v>98</v>
      </c>
      <c r="B253" s="29" t="s">
        <v>26</v>
      </c>
      <c r="C253" s="82" t="s">
        <v>110</v>
      </c>
      <c r="D253" s="82" t="s">
        <v>88</v>
      </c>
      <c r="E253" s="81" t="s">
        <v>389</v>
      </c>
      <c r="F253" s="107" t="s">
        <v>293</v>
      </c>
      <c r="G253" s="172">
        <v>0</v>
      </c>
    </row>
    <row r="254" spans="1:7" ht="49.5" customHeight="1">
      <c r="A254" s="51" t="s">
        <v>352</v>
      </c>
      <c r="B254" s="29" t="s">
        <v>26</v>
      </c>
      <c r="C254" s="82" t="s">
        <v>110</v>
      </c>
      <c r="D254" s="82" t="s">
        <v>88</v>
      </c>
      <c r="E254" s="81" t="s">
        <v>400</v>
      </c>
      <c r="F254" s="107"/>
      <c r="G254" s="130">
        <f>G255</f>
        <v>38.9</v>
      </c>
    </row>
    <row r="255" spans="1:7" ht="48.75" customHeight="1">
      <c r="A255" s="110" t="s">
        <v>125</v>
      </c>
      <c r="B255" s="29" t="s">
        <v>26</v>
      </c>
      <c r="C255" s="82" t="s">
        <v>110</v>
      </c>
      <c r="D255" s="82" t="s">
        <v>88</v>
      </c>
      <c r="E255" s="81" t="s">
        <v>394</v>
      </c>
      <c r="F255" s="107"/>
      <c r="G255" s="130">
        <f>G257</f>
        <v>38.9</v>
      </c>
    </row>
    <row r="256" spans="1:7" ht="17.25" customHeight="1">
      <c r="A256" s="2" t="s">
        <v>397</v>
      </c>
      <c r="B256" s="29" t="s">
        <v>26</v>
      </c>
      <c r="C256" s="82" t="s">
        <v>110</v>
      </c>
      <c r="D256" s="82" t="s">
        <v>88</v>
      </c>
      <c r="E256" s="81" t="s">
        <v>398</v>
      </c>
      <c r="F256" s="107"/>
      <c r="G256" s="130">
        <f>G257</f>
        <v>38.9</v>
      </c>
    </row>
    <row r="257" spans="1:7" ht="15.75">
      <c r="A257" s="51" t="s">
        <v>135</v>
      </c>
      <c r="B257" s="29" t="s">
        <v>26</v>
      </c>
      <c r="C257" s="82" t="s">
        <v>110</v>
      </c>
      <c r="D257" s="82" t="s">
        <v>88</v>
      </c>
      <c r="E257" s="81" t="s">
        <v>399</v>
      </c>
      <c r="F257" s="107"/>
      <c r="G257" s="130">
        <f>G258</f>
        <v>38.9</v>
      </c>
    </row>
    <row r="258" spans="1:7" ht="31.5">
      <c r="A258" s="177" t="s">
        <v>631</v>
      </c>
      <c r="B258" s="29" t="s">
        <v>26</v>
      </c>
      <c r="C258" s="82" t="s">
        <v>110</v>
      </c>
      <c r="D258" s="82" t="s">
        <v>88</v>
      </c>
      <c r="E258" s="81" t="s">
        <v>399</v>
      </c>
      <c r="F258" s="107" t="s">
        <v>634</v>
      </c>
      <c r="G258" s="130">
        <f>90-51.1</f>
        <v>38.9</v>
      </c>
    </row>
    <row r="259" spans="1:7" ht="51" customHeight="1">
      <c r="A259" s="51" t="s">
        <v>539</v>
      </c>
      <c r="B259" s="29" t="s">
        <v>26</v>
      </c>
      <c r="C259" s="82" t="s">
        <v>110</v>
      </c>
      <c r="D259" s="82" t="s">
        <v>88</v>
      </c>
      <c r="E259" s="81" t="s">
        <v>486</v>
      </c>
      <c r="F259" s="107"/>
      <c r="G259" s="130">
        <f>G261+G264</f>
        <v>2147.8</v>
      </c>
    </row>
    <row r="260" spans="1:7" ht="18" customHeight="1">
      <c r="A260" s="2" t="s">
        <v>483</v>
      </c>
      <c r="B260" s="29" t="s">
        <v>26</v>
      </c>
      <c r="C260" s="82" t="s">
        <v>110</v>
      </c>
      <c r="D260" s="82" t="s">
        <v>88</v>
      </c>
      <c r="E260" s="81" t="s">
        <v>488</v>
      </c>
      <c r="F260" s="107"/>
      <c r="G260" s="130">
        <f>G261</f>
        <v>13</v>
      </c>
    </row>
    <row r="261" spans="1:7" ht="15.75">
      <c r="A261" s="119" t="s">
        <v>234</v>
      </c>
      <c r="B261" s="29" t="s">
        <v>26</v>
      </c>
      <c r="C261" s="82" t="s">
        <v>110</v>
      </c>
      <c r="D261" s="82" t="s">
        <v>88</v>
      </c>
      <c r="E261" s="81" t="s">
        <v>487</v>
      </c>
      <c r="F261" s="107"/>
      <c r="G261" s="130">
        <f>G262</f>
        <v>13</v>
      </c>
    </row>
    <row r="262" spans="1:7" ht="31.5">
      <c r="A262" s="177" t="s">
        <v>631</v>
      </c>
      <c r="B262" s="29" t="s">
        <v>26</v>
      </c>
      <c r="C262" s="82" t="s">
        <v>110</v>
      </c>
      <c r="D262" s="82" t="s">
        <v>88</v>
      </c>
      <c r="E262" s="81" t="s">
        <v>487</v>
      </c>
      <c r="F262" s="107" t="s">
        <v>634</v>
      </c>
      <c r="G262" s="130">
        <f>500-337-150</f>
        <v>13</v>
      </c>
    </row>
    <row r="263" spans="1:7" ht="15.75">
      <c r="A263" s="2" t="s">
        <v>485</v>
      </c>
      <c r="B263" s="29" t="s">
        <v>26</v>
      </c>
      <c r="C263" s="82" t="s">
        <v>110</v>
      </c>
      <c r="D263" s="82" t="s">
        <v>88</v>
      </c>
      <c r="E263" s="81" t="s">
        <v>490</v>
      </c>
      <c r="F263" s="107"/>
      <c r="G263" s="130">
        <f>G264</f>
        <v>2134.8</v>
      </c>
    </row>
    <row r="264" spans="1:7" ht="15.75">
      <c r="A264" s="119" t="s">
        <v>238</v>
      </c>
      <c r="B264" s="29" t="s">
        <v>26</v>
      </c>
      <c r="C264" s="82" t="s">
        <v>110</v>
      </c>
      <c r="D264" s="82" t="s">
        <v>88</v>
      </c>
      <c r="E264" s="81" t="s">
        <v>492</v>
      </c>
      <c r="F264" s="107"/>
      <c r="G264" s="130">
        <f>G265+G266</f>
        <v>2134.8</v>
      </c>
    </row>
    <row r="265" spans="1:7" ht="31.5" hidden="1">
      <c r="A265" s="51" t="s">
        <v>112</v>
      </c>
      <c r="B265" s="29" t="s">
        <v>26</v>
      </c>
      <c r="C265" s="82" t="s">
        <v>110</v>
      </c>
      <c r="D265" s="82" t="s">
        <v>88</v>
      </c>
      <c r="E265" s="114" t="s">
        <v>239</v>
      </c>
      <c r="F265" s="107" t="s">
        <v>308</v>
      </c>
      <c r="G265" s="130">
        <v>0</v>
      </c>
    </row>
    <row r="266" spans="1:7" ht="31.5">
      <c r="A266" s="177" t="s">
        <v>631</v>
      </c>
      <c r="B266" s="29" t="s">
        <v>26</v>
      </c>
      <c r="C266" s="82" t="s">
        <v>110</v>
      </c>
      <c r="D266" s="82" t="s">
        <v>88</v>
      </c>
      <c r="E266" s="81" t="s">
        <v>492</v>
      </c>
      <c r="F266" s="107" t="s">
        <v>634</v>
      </c>
      <c r="G266" s="130">
        <f>2180-774.5+299.8+29.5+400</f>
        <v>2134.8</v>
      </c>
    </row>
    <row r="267" spans="1:7" ht="47.25">
      <c r="A267" s="109" t="s">
        <v>100</v>
      </c>
      <c r="B267" s="29" t="s">
        <v>26</v>
      </c>
      <c r="C267" s="82" t="s">
        <v>110</v>
      </c>
      <c r="D267" s="82" t="s">
        <v>88</v>
      </c>
      <c r="E267" s="60" t="s">
        <v>508</v>
      </c>
      <c r="F267" s="107"/>
      <c r="G267" s="130">
        <f>G268</f>
        <v>2050</v>
      </c>
    </row>
    <row r="268" spans="1:7" ht="15.75">
      <c r="A268" s="28" t="s">
        <v>102</v>
      </c>
      <c r="B268" s="29" t="s">
        <v>26</v>
      </c>
      <c r="C268" s="82" t="s">
        <v>110</v>
      </c>
      <c r="D268" s="82" t="s">
        <v>88</v>
      </c>
      <c r="E268" s="60" t="s">
        <v>507</v>
      </c>
      <c r="F268" s="107"/>
      <c r="G268" s="130">
        <f>G270</f>
        <v>2050</v>
      </c>
    </row>
    <row r="269" spans="1:7" ht="15.75">
      <c r="A269" s="28" t="s">
        <v>102</v>
      </c>
      <c r="B269" s="29" t="s">
        <v>26</v>
      </c>
      <c r="C269" s="82" t="s">
        <v>110</v>
      </c>
      <c r="D269" s="82" t="s">
        <v>88</v>
      </c>
      <c r="E269" s="81" t="s">
        <v>506</v>
      </c>
      <c r="F269" s="107"/>
      <c r="G269" s="130">
        <f>G270</f>
        <v>2050</v>
      </c>
    </row>
    <row r="270" spans="1:7" ht="15.75">
      <c r="A270" s="9" t="s">
        <v>331</v>
      </c>
      <c r="B270" s="29" t="s">
        <v>26</v>
      </c>
      <c r="C270" s="82" t="s">
        <v>110</v>
      </c>
      <c r="D270" s="82" t="s">
        <v>88</v>
      </c>
      <c r="E270" s="60" t="s">
        <v>520</v>
      </c>
      <c r="F270" s="60"/>
      <c r="G270" s="130">
        <f>G271+G272</f>
        <v>2050</v>
      </c>
    </row>
    <row r="271" spans="1:7" ht="32.25" customHeight="1">
      <c r="A271" s="177" t="s">
        <v>631</v>
      </c>
      <c r="B271" s="29" t="s">
        <v>26</v>
      </c>
      <c r="C271" s="82" t="s">
        <v>110</v>
      </c>
      <c r="D271" s="82" t="s">
        <v>88</v>
      </c>
      <c r="E271" s="60" t="s">
        <v>520</v>
      </c>
      <c r="F271" s="129">
        <v>200</v>
      </c>
      <c r="G271" s="130">
        <f>'Прил.7 Прогр.2018'!E461</f>
        <v>50</v>
      </c>
    </row>
    <row r="272" spans="1:7" ht="20.25" customHeight="1">
      <c r="A272" s="177" t="s">
        <v>639</v>
      </c>
      <c r="B272" s="29" t="s">
        <v>26</v>
      </c>
      <c r="C272" s="82" t="s">
        <v>110</v>
      </c>
      <c r="D272" s="82" t="s">
        <v>88</v>
      </c>
      <c r="E272" s="60" t="s">
        <v>520</v>
      </c>
      <c r="F272" s="129">
        <v>800</v>
      </c>
      <c r="G272" s="130">
        <v>2000</v>
      </c>
    </row>
    <row r="273" spans="1:7" ht="45.75" customHeight="1">
      <c r="A273" s="111" t="s">
        <v>523</v>
      </c>
      <c r="B273" s="29" t="s">
        <v>26</v>
      </c>
      <c r="C273" s="82" t="s">
        <v>110</v>
      </c>
      <c r="D273" s="82" t="s">
        <v>88</v>
      </c>
      <c r="E273" s="81" t="s">
        <v>524</v>
      </c>
      <c r="F273" s="77"/>
      <c r="G273" s="130">
        <f>G274</f>
        <v>756.5</v>
      </c>
    </row>
    <row r="274" spans="1:7" ht="21" customHeight="1">
      <c r="A274" s="2" t="s">
        <v>614</v>
      </c>
      <c r="B274" s="29" t="s">
        <v>26</v>
      </c>
      <c r="C274" s="82" t="s">
        <v>110</v>
      </c>
      <c r="D274" s="82" t="s">
        <v>88</v>
      </c>
      <c r="E274" s="81" t="s">
        <v>527</v>
      </c>
      <c r="F274" s="81"/>
      <c r="G274" s="130">
        <f>G275+G277</f>
        <v>756.5</v>
      </c>
    </row>
    <row r="275" spans="1:7" ht="16.5" customHeight="1">
      <c r="A275" s="28" t="s">
        <v>613</v>
      </c>
      <c r="B275" s="29" t="s">
        <v>26</v>
      </c>
      <c r="C275" s="82" t="s">
        <v>110</v>
      </c>
      <c r="D275" s="82" t="s">
        <v>88</v>
      </c>
      <c r="E275" s="81" t="s">
        <v>659</v>
      </c>
      <c r="F275" s="81"/>
      <c r="G275" s="130">
        <f>G276</f>
        <v>68.8</v>
      </c>
    </row>
    <row r="276" spans="1:7" ht="36" customHeight="1">
      <c r="A276" s="177" t="s">
        <v>640</v>
      </c>
      <c r="B276" s="29" t="s">
        <v>26</v>
      </c>
      <c r="C276" s="82" t="s">
        <v>110</v>
      </c>
      <c r="D276" s="82" t="s">
        <v>88</v>
      </c>
      <c r="E276" s="81" t="s">
        <v>659</v>
      </c>
      <c r="F276" s="81">
        <v>400</v>
      </c>
      <c r="G276" s="130">
        <v>68.8</v>
      </c>
    </row>
    <row r="277" spans="1:7" ht="30.75" customHeight="1">
      <c r="A277" s="28" t="s">
        <v>617</v>
      </c>
      <c r="B277" s="29" t="s">
        <v>26</v>
      </c>
      <c r="C277" s="82" t="s">
        <v>110</v>
      </c>
      <c r="D277" s="82" t="s">
        <v>88</v>
      </c>
      <c r="E277" s="81" t="s">
        <v>616</v>
      </c>
      <c r="F277" s="81"/>
      <c r="G277" s="130">
        <f>G278</f>
        <v>687.7</v>
      </c>
    </row>
    <row r="278" spans="1:7" ht="32.25" customHeight="1">
      <c r="A278" s="177" t="s">
        <v>640</v>
      </c>
      <c r="B278" s="29" t="s">
        <v>26</v>
      </c>
      <c r="C278" s="82" t="s">
        <v>110</v>
      </c>
      <c r="D278" s="82" t="s">
        <v>88</v>
      </c>
      <c r="E278" s="81" t="s">
        <v>616</v>
      </c>
      <c r="F278" s="81">
        <v>400</v>
      </c>
      <c r="G278" s="130">
        <v>687.7</v>
      </c>
    </row>
    <row r="279" spans="1:7" ht="15.75">
      <c r="A279" s="109" t="s">
        <v>55</v>
      </c>
      <c r="B279" s="29" t="s">
        <v>26</v>
      </c>
      <c r="C279" s="167" t="s">
        <v>110</v>
      </c>
      <c r="D279" s="168" t="s">
        <v>110</v>
      </c>
      <c r="E279" s="60"/>
      <c r="F279" s="129"/>
      <c r="G279" s="130">
        <f>G280+G284</f>
        <v>2521.8</v>
      </c>
    </row>
    <row r="280" spans="1:7" ht="47.25">
      <c r="A280" s="34" t="s">
        <v>539</v>
      </c>
      <c r="B280" s="29" t="s">
        <v>26</v>
      </c>
      <c r="C280" s="167" t="s">
        <v>110</v>
      </c>
      <c r="D280" s="168" t="s">
        <v>110</v>
      </c>
      <c r="E280" s="81" t="s">
        <v>486</v>
      </c>
      <c r="F280" s="129"/>
      <c r="G280" s="130">
        <f>G281</f>
        <v>143.9</v>
      </c>
    </row>
    <row r="281" spans="1:7" ht="15.75">
      <c r="A281" s="2" t="s">
        <v>609</v>
      </c>
      <c r="B281" s="29" t="s">
        <v>26</v>
      </c>
      <c r="C281" s="167" t="s">
        <v>110</v>
      </c>
      <c r="D281" s="168" t="s">
        <v>110</v>
      </c>
      <c r="E281" s="81" t="s">
        <v>607</v>
      </c>
      <c r="F281" s="129"/>
      <c r="G281" s="130">
        <f>G282</f>
        <v>143.9</v>
      </c>
    </row>
    <row r="282" spans="1:7" ht="15.75">
      <c r="A282" s="28" t="s">
        <v>610</v>
      </c>
      <c r="B282" s="29" t="s">
        <v>26</v>
      </c>
      <c r="C282" s="167" t="s">
        <v>110</v>
      </c>
      <c r="D282" s="168" t="s">
        <v>110</v>
      </c>
      <c r="E282" s="81" t="s">
        <v>608</v>
      </c>
      <c r="F282" s="107"/>
      <c r="G282" s="130">
        <f>G283</f>
        <v>143.9</v>
      </c>
    </row>
    <row r="283" spans="1:7" s="131" customFormat="1" ht="31.5">
      <c r="A283" s="177" t="s">
        <v>631</v>
      </c>
      <c r="B283" s="29" t="s">
        <v>26</v>
      </c>
      <c r="C283" s="167" t="s">
        <v>110</v>
      </c>
      <c r="D283" s="168" t="s">
        <v>110</v>
      </c>
      <c r="E283" s="81" t="s">
        <v>608</v>
      </c>
      <c r="F283" s="128" t="s">
        <v>634</v>
      </c>
      <c r="G283" s="130">
        <f>100+43.9</f>
        <v>143.9</v>
      </c>
    </row>
    <row r="284" spans="1:7" s="131" customFormat="1" ht="63">
      <c r="A284" s="28" t="s">
        <v>683</v>
      </c>
      <c r="B284" s="29" t="s">
        <v>26</v>
      </c>
      <c r="C284" s="167" t="s">
        <v>110</v>
      </c>
      <c r="D284" s="168" t="s">
        <v>110</v>
      </c>
      <c r="E284" s="81" t="s">
        <v>684</v>
      </c>
      <c r="F284" s="128"/>
      <c r="G284" s="130">
        <f>G285</f>
        <v>2377.9</v>
      </c>
    </row>
    <row r="285" spans="1:7" s="131" customFormat="1" ht="31.5">
      <c r="A285" s="9" t="s">
        <v>689</v>
      </c>
      <c r="B285" s="29" t="s">
        <v>26</v>
      </c>
      <c r="C285" s="167" t="s">
        <v>110</v>
      </c>
      <c r="D285" s="168" t="s">
        <v>110</v>
      </c>
      <c r="E285" s="81" t="s">
        <v>685</v>
      </c>
      <c r="F285" s="128"/>
      <c r="G285" s="130">
        <f>G286+G288+G290</f>
        <v>2377.9</v>
      </c>
    </row>
    <row r="286" spans="1:7" s="131" customFormat="1" ht="31.5">
      <c r="A286" s="9" t="s">
        <v>707</v>
      </c>
      <c r="B286" s="29" t="s">
        <v>26</v>
      </c>
      <c r="C286" s="167" t="s">
        <v>110</v>
      </c>
      <c r="D286" s="168" t="s">
        <v>110</v>
      </c>
      <c r="E286" s="81" t="s">
        <v>704</v>
      </c>
      <c r="F286" s="128"/>
      <c r="G286" s="130">
        <f>G287</f>
        <v>2127.5</v>
      </c>
    </row>
    <row r="287" spans="1:7" s="131" customFormat="1" ht="31.5">
      <c r="A287" s="109" t="s">
        <v>631</v>
      </c>
      <c r="B287" s="29" t="s">
        <v>26</v>
      </c>
      <c r="C287" s="167" t="s">
        <v>110</v>
      </c>
      <c r="D287" s="168" t="s">
        <v>110</v>
      </c>
      <c r="E287" s="81" t="s">
        <v>704</v>
      </c>
      <c r="F287" s="128" t="s">
        <v>634</v>
      </c>
      <c r="G287" s="130">
        <v>2127.5</v>
      </c>
    </row>
    <row r="288" spans="1:7" s="131" customFormat="1" ht="31.5">
      <c r="A288" s="28" t="s">
        <v>690</v>
      </c>
      <c r="B288" s="29" t="s">
        <v>26</v>
      </c>
      <c r="C288" s="167" t="s">
        <v>110</v>
      </c>
      <c r="D288" s="168" t="s">
        <v>110</v>
      </c>
      <c r="E288" s="83" t="s">
        <v>705</v>
      </c>
      <c r="F288" s="128"/>
      <c r="G288" s="130">
        <f>G289</f>
        <v>236.4</v>
      </c>
    </row>
    <row r="289" spans="1:7" s="131" customFormat="1" ht="31.5">
      <c r="A289" s="177" t="s">
        <v>631</v>
      </c>
      <c r="B289" s="29" t="s">
        <v>26</v>
      </c>
      <c r="C289" s="167" t="s">
        <v>110</v>
      </c>
      <c r="D289" s="168" t="s">
        <v>110</v>
      </c>
      <c r="E289" s="83" t="s">
        <v>705</v>
      </c>
      <c r="F289" s="128" t="s">
        <v>634</v>
      </c>
      <c r="G289" s="130">
        <v>236.4</v>
      </c>
    </row>
    <row r="290" spans="1:7" s="131" customFormat="1" ht="15.75">
      <c r="A290" s="109" t="s">
        <v>714</v>
      </c>
      <c r="B290" s="29" t="s">
        <v>26</v>
      </c>
      <c r="C290" s="167" t="s">
        <v>110</v>
      </c>
      <c r="D290" s="168" t="s">
        <v>110</v>
      </c>
      <c r="E290" s="83" t="s">
        <v>713</v>
      </c>
      <c r="F290" s="128"/>
      <c r="G290" s="130">
        <f>G291</f>
        <v>14</v>
      </c>
    </row>
    <row r="291" spans="1:7" s="131" customFormat="1" ht="31.5">
      <c r="A291" s="177" t="s">
        <v>631</v>
      </c>
      <c r="B291" s="29" t="s">
        <v>26</v>
      </c>
      <c r="C291" s="167" t="s">
        <v>110</v>
      </c>
      <c r="D291" s="168" t="s">
        <v>110</v>
      </c>
      <c r="E291" s="83" t="s">
        <v>713</v>
      </c>
      <c r="F291" s="128" t="s">
        <v>634</v>
      </c>
      <c r="G291" s="130">
        <v>14</v>
      </c>
    </row>
    <row r="292" spans="1:7" s="131" customFormat="1" ht="15.75">
      <c r="A292" s="105" t="s">
        <v>309</v>
      </c>
      <c r="B292" s="26" t="s">
        <v>26</v>
      </c>
      <c r="C292" s="78" t="s">
        <v>151</v>
      </c>
      <c r="D292" s="78" t="s">
        <v>536</v>
      </c>
      <c r="E292" s="133"/>
      <c r="F292" s="132"/>
      <c r="G292" s="175">
        <f>G293</f>
        <v>502</v>
      </c>
    </row>
    <row r="293" spans="1:7" ht="15.75">
      <c r="A293" s="51" t="s">
        <v>25</v>
      </c>
      <c r="B293" s="29" t="s">
        <v>26</v>
      </c>
      <c r="C293" s="82" t="s">
        <v>151</v>
      </c>
      <c r="D293" s="82" t="s">
        <v>151</v>
      </c>
      <c r="E293" s="107"/>
      <c r="F293" s="107"/>
      <c r="G293" s="130">
        <f>G294+G337</f>
        <v>502</v>
      </c>
    </row>
    <row r="294" spans="1:7" ht="47.25">
      <c r="A294" s="51" t="s">
        <v>352</v>
      </c>
      <c r="B294" s="29" t="s">
        <v>26</v>
      </c>
      <c r="C294" s="82" t="s">
        <v>151</v>
      </c>
      <c r="D294" s="82" t="s">
        <v>151</v>
      </c>
      <c r="E294" s="81" t="s">
        <v>400</v>
      </c>
      <c r="F294" s="107"/>
      <c r="G294" s="130">
        <f>G295+G312+G327</f>
        <v>502</v>
      </c>
    </row>
    <row r="295" spans="1:7" ht="27.75" customHeight="1">
      <c r="A295" s="35" t="s">
        <v>583</v>
      </c>
      <c r="B295" s="29" t="s">
        <v>26</v>
      </c>
      <c r="C295" s="82" t="s">
        <v>151</v>
      </c>
      <c r="D295" s="82" t="s">
        <v>151</v>
      </c>
      <c r="E295" s="81" t="s">
        <v>402</v>
      </c>
      <c r="F295" s="107"/>
      <c r="G295" s="130">
        <f>G297+G300+G304+G307+G310+G324</f>
        <v>502</v>
      </c>
    </row>
    <row r="296" spans="1:7" ht="34.5" customHeight="1" hidden="1">
      <c r="A296" s="2" t="s">
        <v>409</v>
      </c>
      <c r="B296" s="29" t="s">
        <v>26</v>
      </c>
      <c r="C296" s="82" t="s">
        <v>151</v>
      </c>
      <c r="D296" s="82" t="s">
        <v>151</v>
      </c>
      <c r="E296" s="81" t="s">
        <v>412</v>
      </c>
      <c r="F296" s="107"/>
      <c r="G296" s="172">
        <f>G297</f>
        <v>0</v>
      </c>
    </row>
    <row r="297" spans="1:7" ht="15.75" customHeight="1" hidden="1">
      <c r="A297" s="51" t="s">
        <v>152</v>
      </c>
      <c r="B297" s="29" t="s">
        <v>26</v>
      </c>
      <c r="C297" s="82" t="s">
        <v>151</v>
      </c>
      <c r="D297" s="82" t="s">
        <v>151</v>
      </c>
      <c r="E297" s="81" t="s">
        <v>413</v>
      </c>
      <c r="F297" s="107"/>
      <c r="G297" s="172">
        <f>G298</f>
        <v>0</v>
      </c>
    </row>
    <row r="298" spans="1:7" ht="31.5" hidden="1">
      <c r="A298" s="109" t="s">
        <v>545</v>
      </c>
      <c r="B298" s="29" t="s">
        <v>26</v>
      </c>
      <c r="C298" s="82" t="s">
        <v>151</v>
      </c>
      <c r="D298" s="82" t="s">
        <v>151</v>
      </c>
      <c r="E298" s="81" t="s">
        <v>413</v>
      </c>
      <c r="F298" s="107" t="s">
        <v>546</v>
      </c>
      <c r="G298" s="172">
        <v>0</v>
      </c>
    </row>
    <row r="299" spans="1:7" ht="47.25" hidden="1">
      <c r="A299" s="2" t="s">
        <v>410</v>
      </c>
      <c r="B299" s="29" t="s">
        <v>26</v>
      </c>
      <c r="C299" s="82" t="s">
        <v>151</v>
      </c>
      <c r="D299" s="82" t="s">
        <v>151</v>
      </c>
      <c r="E299" s="81" t="s">
        <v>594</v>
      </c>
      <c r="F299" s="107"/>
      <c r="G299" s="172">
        <f>G300</f>
        <v>0</v>
      </c>
    </row>
    <row r="300" spans="1:7" ht="51" customHeight="1" hidden="1">
      <c r="A300" s="51" t="s">
        <v>154</v>
      </c>
      <c r="B300" s="29" t="s">
        <v>26</v>
      </c>
      <c r="C300" s="82" t="s">
        <v>151</v>
      </c>
      <c r="D300" s="82" t="s">
        <v>151</v>
      </c>
      <c r="E300" s="81" t="s">
        <v>594</v>
      </c>
      <c r="F300" s="107"/>
      <c r="G300" s="172">
        <f>G301+G302</f>
        <v>0</v>
      </c>
    </row>
    <row r="301" spans="1:7" ht="21" customHeight="1" hidden="1">
      <c r="A301" s="51" t="s">
        <v>156</v>
      </c>
      <c r="B301" s="29" t="s">
        <v>26</v>
      </c>
      <c r="C301" s="82" t="s">
        <v>151</v>
      </c>
      <c r="D301" s="82" t="s">
        <v>151</v>
      </c>
      <c r="E301" s="81" t="s">
        <v>594</v>
      </c>
      <c r="F301" s="107" t="s">
        <v>301</v>
      </c>
      <c r="G301" s="172">
        <v>0</v>
      </c>
    </row>
    <row r="302" spans="1:7" ht="31.5" hidden="1">
      <c r="A302" s="177" t="s">
        <v>631</v>
      </c>
      <c r="B302" s="29" t="s">
        <v>26</v>
      </c>
      <c r="C302" s="82" t="s">
        <v>151</v>
      </c>
      <c r="D302" s="82" t="s">
        <v>151</v>
      </c>
      <c r="E302" s="81" t="s">
        <v>594</v>
      </c>
      <c r="F302" s="107" t="s">
        <v>634</v>
      </c>
      <c r="G302" s="172">
        <v>0</v>
      </c>
    </row>
    <row r="303" spans="1:7" ht="47.25">
      <c r="A303" s="2" t="s">
        <v>411</v>
      </c>
      <c r="B303" s="29" t="s">
        <v>26</v>
      </c>
      <c r="C303" s="82" t="s">
        <v>151</v>
      </c>
      <c r="D303" s="82" t="s">
        <v>151</v>
      </c>
      <c r="E303" s="81" t="s">
        <v>403</v>
      </c>
      <c r="F303" s="107"/>
      <c r="G303" s="130">
        <f>G304</f>
        <v>102</v>
      </c>
    </row>
    <row r="304" spans="1:7" ht="32.25" customHeight="1">
      <c r="A304" s="51" t="s">
        <v>157</v>
      </c>
      <c r="B304" s="29" t="s">
        <v>26</v>
      </c>
      <c r="C304" s="82" t="s">
        <v>151</v>
      </c>
      <c r="D304" s="82" t="s">
        <v>151</v>
      </c>
      <c r="E304" s="81" t="s">
        <v>584</v>
      </c>
      <c r="F304" s="107"/>
      <c r="G304" s="130">
        <f>G305+G306</f>
        <v>102</v>
      </c>
    </row>
    <row r="305" spans="1:7" ht="15.75">
      <c r="A305" s="177" t="s">
        <v>630</v>
      </c>
      <c r="B305" s="29" t="s">
        <v>26</v>
      </c>
      <c r="C305" s="82" t="s">
        <v>151</v>
      </c>
      <c r="D305" s="82" t="s">
        <v>151</v>
      </c>
      <c r="E305" s="81" t="s">
        <v>584</v>
      </c>
      <c r="F305" s="107" t="s">
        <v>635</v>
      </c>
      <c r="G305" s="130">
        <f>42-9</f>
        <v>33</v>
      </c>
    </row>
    <row r="306" spans="1:7" ht="31.5">
      <c r="A306" s="177" t="s">
        <v>631</v>
      </c>
      <c r="B306" s="29" t="s">
        <v>26</v>
      </c>
      <c r="C306" s="82" t="s">
        <v>151</v>
      </c>
      <c r="D306" s="82" t="s">
        <v>151</v>
      </c>
      <c r="E306" s="81" t="s">
        <v>584</v>
      </c>
      <c r="F306" s="107" t="s">
        <v>634</v>
      </c>
      <c r="G306" s="130">
        <f>60+9</f>
        <v>69</v>
      </c>
    </row>
    <row r="307" spans="1:7" ht="15.75" hidden="1">
      <c r="A307" s="51" t="s">
        <v>159</v>
      </c>
      <c r="B307" s="29" t="s">
        <v>26</v>
      </c>
      <c r="C307" s="82" t="s">
        <v>151</v>
      </c>
      <c r="D307" s="82" t="s">
        <v>151</v>
      </c>
      <c r="E307" s="114" t="s">
        <v>160</v>
      </c>
      <c r="F307" s="107"/>
      <c r="G307" s="172">
        <f>G308</f>
        <v>0</v>
      </c>
    </row>
    <row r="308" spans="1:7" ht="15" customHeight="1" hidden="1">
      <c r="A308" s="51" t="s">
        <v>98</v>
      </c>
      <c r="B308" s="29" t="s">
        <v>26</v>
      </c>
      <c r="C308" s="82" t="s">
        <v>151</v>
      </c>
      <c r="D308" s="82" t="s">
        <v>151</v>
      </c>
      <c r="E308" s="114" t="s">
        <v>160</v>
      </c>
      <c r="F308" s="107" t="s">
        <v>293</v>
      </c>
      <c r="G308" s="172">
        <v>0</v>
      </c>
    </row>
    <row r="309" spans="1:7" ht="15" customHeight="1">
      <c r="A309" s="2" t="s">
        <v>416</v>
      </c>
      <c r="B309" s="29" t="s">
        <v>26</v>
      </c>
      <c r="C309" s="82" t="s">
        <v>151</v>
      </c>
      <c r="D309" s="82" t="s">
        <v>151</v>
      </c>
      <c r="E309" s="81" t="s">
        <v>404</v>
      </c>
      <c r="F309" s="107"/>
      <c r="G309" s="130">
        <f>G310</f>
        <v>400</v>
      </c>
    </row>
    <row r="310" spans="1:7" ht="15.75">
      <c r="A310" s="51" t="s">
        <v>161</v>
      </c>
      <c r="B310" s="29" t="s">
        <v>26</v>
      </c>
      <c r="C310" s="82" t="s">
        <v>151</v>
      </c>
      <c r="D310" s="82" t="s">
        <v>151</v>
      </c>
      <c r="E310" s="81" t="s">
        <v>585</v>
      </c>
      <c r="F310" s="107"/>
      <c r="G310" s="130">
        <f>G311</f>
        <v>400</v>
      </c>
    </row>
    <row r="311" spans="1:7" ht="31.5">
      <c r="A311" s="177" t="s">
        <v>631</v>
      </c>
      <c r="B311" s="29" t="s">
        <v>26</v>
      </c>
      <c r="C311" s="82" t="s">
        <v>151</v>
      </c>
      <c r="D311" s="82" t="s">
        <v>151</v>
      </c>
      <c r="E311" s="81" t="s">
        <v>585</v>
      </c>
      <c r="F311" s="107" t="s">
        <v>634</v>
      </c>
      <c r="G311" s="130">
        <f>80+320</f>
        <v>400</v>
      </c>
    </row>
    <row r="312" spans="1:7" ht="47.25" hidden="1">
      <c r="A312" s="110" t="s">
        <v>530</v>
      </c>
      <c r="B312" s="29" t="s">
        <v>26</v>
      </c>
      <c r="C312" s="82" t="s">
        <v>151</v>
      </c>
      <c r="D312" s="82" t="s">
        <v>151</v>
      </c>
      <c r="E312" s="81" t="s">
        <v>414</v>
      </c>
      <c r="F312" s="107"/>
      <c r="G312" s="172">
        <v>0</v>
      </c>
    </row>
    <row r="313" spans="1:7" ht="31.5" hidden="1">
      <c r="A313" s="2" t="s">
        <v>415</v>
      </c>
      <c r="B313" s="29" t="s">
        <v>26</v>
      </c>
      <c r="C313" s="82" t="s">
        <v>151</v>
      </c>
      <c r="D313" s="82" t="s">
        <v>151</v>
      </c>
      <c r="E313" s="81" t="s">
        <v>418</v>
      </c>
      <c r="F313" s="107"/>
      <c r="G313" s="172">
        <f>G314</f>
        <v>0</v>
      </c>
    </row>
    <row r="314" spans="1:7" ht="36" customHeight="1" hidden="1">
      <c r="A314" s="51" t="s">
        <v>164</v>
      </c>
      <c r="B314" s="29" t="s">
        <v>26</v>
      </c>
      <c r="C314" s="82" t="s">
        <v>151</v>
      </c>
      <c r="D314" s="82" t="s">
        <v>151</v>
      </c>
      <c r="E314" s="81" t="s">
        <v>419</v>
      </c>
      <c r="F314" s="107"/>
      <c r="G314" s="172">
        <f>G315</f>
        <v>0</v>
      </c>
    </row>
    <row r="315" spans="1:7" ht="31.5" hidden="1">
      <c r="A315" s="109" t="s">
        <v>545</v>
      </c>
      <c r="B315" s="29" t="s">
        <v>26</v>
      </c>
      <c r="C315" s="82" t="s">
        <v>151</v>
      </c>
      <c r="D315" s="82" t="s">
        <v>151</v>
      </c>
      <c r="E315" s="81" t="s">
        <v>419</v>
      </c>
      <c r="F315" s="107" t="s">
        <v>546</v>
      </c>
      <c r="G315" s="172">
        <v>0</v>
      </c>
    </row>
    <row r="316" spans="1:7" ht="15.75" hidden="1">
      <c r="A316" s="2" t="s">
        <v>417</v>
      </c>
      <c r="B316" s="29" t="s">
        <v>26</v>
      </c>
      <c r="C316" s="82" t="s">
        <v>151</v>
      </c>
      <c r="D316" s="82" t="s">
        <v>151</v>
      </c>
      <c r="E316" s="81" t="s">
        <v>420</v>
      </c>
      <c r="F316" s="107"/>
      <c r="G316" s="172">
        <f>G317</f>
        <v>0</v>
      </c>
    </row>
    <row r="317" spans="1:7" ht="15.75" hidden="1">
      <c r="A317" s="111" t="s">
        <v>166</v>
      </c>
      <c r="B317" s="29" t="s">
        <v>26</v>
      </c>
      <c r="C317" s="82" t="s">
        <v>151</v>
      </c>
      <c r="D317" s="82" t="s">
        <v>151</v>
      </c>
      <c r="E317" s="81" t="s">
        <v>421</v>
      </c>
      <c r="F317" s="107"/>
      <c r="G317" s="172">
        <f>G318</f>
        <v>0</v>
      </c>
    </row>
    <row r="318" spans="1:7" ht="31.5" hidden="1">
      <c r="A318" s="109" t="s">
        <v>545</v>
      </c>
      <c r="B318" s="29" t="s">
        <v>26</v>
      </c>
      <c r="C318" s="82" t="s">
        <v>151</v>
      </c>
      <c r="D318" s="82" t="s">
        <v>151</v>
      </c>
      <c r="E318" s="81" t="s">
        <v>421</v>
      </c>
      <c r="F318" s="107" t="s">
        <v>546</v>
      </c>
      <c r="G318" s="172">
        <v>0</v>
      </c>
    </row>
    <row r="319" spans="1:7" ht="15.75" hidden="1">
      <c r="A319" s="2" t="s">
        <v>422</v>
      </c>
      <c r="B319" s="29" t="s">
        <v>26</v>
      </c>
      <c r="C319" s="82" t="s">
        <v>151</v>
      </c>
      <c r="D319" s="82" t="s">
        <v>151</v>
      </c>
      <c r="E319" s="81" t="s">
        <v>424</v>
      </c>
      <c r="F319" s="107"/>
      <c r="G319" s="172">
        <f>G320</f>
        <v>0</v>
      </c>
    </row>
    <row r="320" spans="1:7" ht="15.75" hidden="1">
      <c r="A320" s="111" t="s">
        <v>168</v>
      </c>
      <c r="B320" s="29" t="s">
        <v>26</v>
      </c>
      <c r="C320" s="82" t="s">
        <v>151</v>
      </c>
      <c r="D320" s="82" t="s">
        <v>151</v>
      </c>
      <c r="E320" s="81" t="s">
        <v>426</v>
      </c>
      <c r="F320" s="107"/>
      <c r="G320" s="172">
        <f>G321</f>
        <v>0</v>
      </c>
    </row>
    <row r="321" spans="1:7" ht="34.5" customHeight="1" hidden="1">
      <c r="A321" s="109" t="s">
        <v>545</v>
      </c>
      <c r="B321" s="29" t="s">
        <v>26</v>
      </c>
      <c r="C321" s="82" t="s">
        <v>151</v>
      </c>
      <c r="D321" s="82" t="s">
        <v>151</v>
      </c>
      <c r="E321" s="81" t="s">
        <v>426</v>
      </c>
      <c r="F321" s="107" t="s">
        <v>546</v>
      </c>
      <c r="G321" s="172">
        <v>0</v>
      </c>
    </row>
    <row r="322" spans="1:7" ht="20.25" customHeight="1" hidden="1">
      <c r="A322" s="51" t="s">
        <v>170</v>
      </c>
      <c r="B322" s="29" t="s">
        <v>26</v>
      </c>
      <c r="C322" s="82" t="s">
        <v>151</v>
      </c>
      <c r="D322" s="82" t="s">
        <v>151</v>
      </c>
      <c r="E322" s="114" t="s">
        <v>171</v>
      </c>
      <c r="F322" s="107"/>
      <c r="G322" s="172">
        <f>G323</f>
        <v>0</v>
      </c>
    </row>
    <row r="323" spans="1:7" ht="31.5" hidden="1">
      <c r="A323" s="51" t="s">
        <v>98</v>
      </c>
      <c r="B323" s="29" t="s">
        <v>26</v>
      </c>
      <c r="C323" s="82" t="s">
        <v>151</v>
      </c>
      <c r="D323" s="82" t="s">
        <v>151</v>
      </c>
      <c r="E323" s="114" t="s">
        <v>171</v>
      </c>
      <c r="F323" s="107" t="s">
        <v>293</v>
      </c>
      <c r="G323" s="172">
        <v>0</v>
      </c>
    </row>
    <row r="324" spans="1:7" ht="15.75" hidden="1">
      <c r="A324" s="2" t="s">
        <v>592</v>
      </c>
      <c r="B324" s="29" t="s">
        <v>26</v>
      </c>
      <c r="C324" s="82" t="s">
        <v>151</v>
      </c>
      <c r="D324" s="82" t="s">
        <v>151</v>
      </c>
      <c r="E324" s="81" t="s">
        <v>588</v>
      </c>
      <c r="F324" s="107"/>
      <c r="G324" s="172">
        <f>G325</f>
        <v>0</v>
      </c>
    </row>
    <row r="325" spans="1:7" ht="15.75" hidden="1">
      <c r="A325" s="34" t="s">
        <v>593</v>
      </c>
      <c r="B325" s="29" t="s">
        <v>26</v>
      </c>
      <c r="C325" s="82" t="s">
        <v>151</v>
      </c>
      <c r="D325" s="82" t="s">
        <v>151</v>
      </c>
      <c r="E325" s="81" t="s">
        <v>589</v>
      </c>
      <c r="F325" s="107"/>
      <c r="G325" s="172">
        <f>G326</f>
        <v>0</v>
      </c>
    </row>
    <row r="326" spans="1:7" ht="31.5" hidden="1">
      <c r="A326" s="177" t="s">
        <v>631</v>
      </c>
      <c r="B326" s="29" t="s">
        <v>26</v>
      </c>
      <c r="C326" s="82" t="s">
        <v>151</v>
      </c>
      <c r="D326" s="82" t="s">
        <v>151</v>
      </c>
      <c r="E326" s="81" t="s">
        <v>589</v>
      </c>
      <c r="F326" s="107" t="s">
        <v>634</v>
      </c>
      <c r="G326" s="172">
        <v>0</v>
      </c>
    </row>
    <row r="327" spans="1:7" ht="51" customHeight="1" hidden="1">
      <c r="A327" s="110" t="s">
        <v>174</v>
      </c>
      <c r="B327" s="29" t="s">
        <v>26</v>
      </c>
      <c r="C327" s="82" t="s">
        <v>151</v>
      </c>
      <c r="D327" s="82" t="s">
        <v>151</v>
      </c>
      <c r="E327" s="81" t="s">
        <v>428</v>
      </c>
      <c r="F327" s="107"/>
      <c r="G327" s="172">
        <f>G329+G332+G334</f>
        <v>0</v>
      </c>
    </row>
    <row r="328" spans="1:7" ht="31.5" hidden="1">
      <c r="A328" s="2" t="s">
        <v>429</v>
      </c>
      <c r="B328" s="29" t="s">
        <v>26</v>
      </c>
      <c r="C328" s="82" t="s">
        <v>151</v>
      </c>
      <c r="D328" s="82" t="s">
        <v>151</v>
      </c>
      <c r="E328" s="81" t="s">
        <v>431</v>
      </c>
      <c r="F328" s="107"/>
      <c r="G328" s="172">
        <f>G329</f>
        <v>0</v>
      </c>
    </row>
    <row r="329" spans="1:7" ht="32.25" customHeight="1" hidden="1">
      <c r="A329" s="51" t="s">
        <v>176</v>
      </c>
      <c r="B329" s="29" t="s">
        <v>26</v>
      </c>
      <c r="C329" s="82" t="s">
        <v>151</v>
      </c>
      <c r="D329" s="82" t="s">
        <v>151</v>
      </c>
      <c r="E329" s="81" t="s">
        <v>432</v>
      </c>
      <c r="F329" s="107"/>
      <c r="G329" s="172">
        <f>G330</f>
        <v>0</v>
      </c>
    </row>
    <row r="330" spans="1:7" ht="35.25" customHeight="1" hidden="1">
      <c r="A330" s="109" t="s">
        <v>545</v>
      </c>
      <c r="B330" s="29" t="s">
        <v>26</v>
      </c>
      <c r="C330" s="82" t="s">
        <v>151</v>
      </c>
      <c r="D330" s="82" t="s">
        <v>151</v>
      </c>
      <c r="E330" s="81" t="s">
        <v>432</v>
      </c>
      <c r="F330" s="107" t="s">
        <v>546</v>
      </c>
      <c r="G330" s="172">
        <v>0</v>
      </c>
    </row>
    <row r="331" spans="1:7" ht="35.25" customHeight="1" hidden="1">
      <c r="A331" s="2" t="s">
        <v>430</v>
      </c>
      <c r="B331" s="29" t="s">
        <v>26</v>
      </c>
      <c r="C331" s="82" t="s">
        <v>151</v>
      </c>
      <c r="D331" s="82" t="s">
        <v>151</v>
      </c>
      <c r="E331" s="81" t="s">
        <v>433</v>
      </c>
      <c r="F331" s="107"/>
      <c r="G331" s="172">
        <f>G332</f>
        <v>0</v>
      </c>
    </row>
    <row r="332" spans="1:7" ht="31.5" hidden="1">
      <c r="A332" s="51" t="s">
        <v>178</v>
      </c>
      <c r="B332" s="29" t="s">
        <v>26</v>
      </c>
      <c r="C332" s="82" t="s">
        <v>151</v>
      </c>
      <c r="D332" s="82" t="s">
        <v>151</v>
      </c>
      <c r="E332" s="81" t="s">
        <v>434</v>
      </c>
      <c r="F332" s="107"/>
      <c r="G332" s="172">
        <f>G333</f>
        <v>0</v>
      </c>
    </row>
    <row r="333" spans="1:7" ht="29.25" customHeight="1" hidden="1">
      <c r="A333" s="109" t="s">
        <v>545</v>
      </c>
      <c r="B333" s="29" t="s">
        <v>26</v>
      </c>
      <c r="C333" s="82" t="s">
        <v>151</v>
      </c>
      <c r="D333" s="82" t="s">
        <v>151</v>
      </c>
      <c r="E333" s="81" t="s">
        <v>434</v>
      </c>
      <c r="F333" s="107" t="s">
        <v>546</v>
      </c>
      <c r="G333" s="172">
        <v>0</v>
      </c>
    </row>
    <row r="334" spans="1:7" ht="31.5" hidden="1">
      <c r="A334" s="51" t="s">
        <v>180</v>
      </c>
      <c r="B334" s="29" t="s">
        <v>26</v>
      </c>
      <c r="C334" s="82" t="s">
        <v>151</v>
      </c>
      <c r="D334" s="82" t="s">
        <v>151</v>
      </c>
      <c r="E334" s="114" t="s">
        <v>181</v>
      </c>
      <c r="F334" s="107"/>
      <c r="G334" s="172">
        <f>G335</f>
        <v>0</v>
      </c>
    </row>
    <row r="335" spans="1:7" ht="31.5" hidden="1">
      <c r="A335" s="51" t="s">
        <v>98</v>
      </c>
      <c r="B335" s="29" t="s">
        <v>26</v>
      </c>
      <c r="C335" s="82" t="s">
        <v>151</v>
      </c>
      <c r="D335" s="82" t="s">
        <v>151</v>
      </c>
      <c r="E335" s="114" t="s">
        <v>181</v>
      </c>
      <c r="F335" s="107" t="s">
        <v>293</v>
      </c>
      <c r="G335" s="172">
        <v>0</v>
      </c>
    </row>
    <row r="336" spans="1:7" ht="15.75" hidden="1">
      <c r="A336" s="51"/>
      <c r="B336" s="29"/>
      <c r="C336" s="82" t="s">
        <v>151</v>
      </c>
      <c r="D336" s="82" t="s">
        <v>151</v>
      </c>
      <c r="E336" s="60" t="s">
        <v>508</v>
      </c>
      <c r="F336" s="107"/>
      <c r="G336" s="172"/>
    </row>
    <row r="337" spans="1:7" ht="15.75" hidden="1">
      <c r="A337" s="28" t="s">
        <v>102</v>
      </c>
      <c r="B337" s="29" t="s">
        <v>26</v>
      </c>
      <c r="C337" s="82" t="s">
        <v>151</v>
      </c>
      <c r="D337" s="82" t="s">
        <v>151</v>
      </c>
      <c r="E337" s="60" t="s">
        <v>507</v>
      </c>
      <c r="F337" s="107"/>
      <c r="G337" s="172">
        <f>G338</f>
        <v>0</v>
      </c>
    </row>
    <row r="338" spans="1:7" ht="15.75" hidden="1">
      <c r="A338" s="28" t="s">
        <v>337</v>
      </c>
      <c r="B338" s="29" t="s">
        <v>26</v>
      </c>
      <c r="C338" s="28"/>
      <c r="D338" s="128" t="s">
        <v>17</v>
      </c>
      <c r="E338" s="60" t="s">
        <v>338</v>
      </c>
      <c r="F338" s="60"/>
      <c r="G338" s="172">
        <f>G339</f>
        <v>0</v>
      </c>
    </row>
    <row r="339" spans="1:7" ht="31.5" hidden="1">
      <c r="A339" s="28" t="s">
        <v>98</v>
      </c>
      <c r="B339" s="29" t="s">
        <v>26</v>
      </c>
      <c r="C339" s="28"/>
      <c r="D339" s="128" t="s">
        <v>17</v>
      </c>
      <c r="E339" s="60" t="s">
        <v>338</v>
      </c>
      <c r="F339" s="60">
        <v>244</v>
      </c>
      <c r="G339" s="172">
        <v>0</v>
      </c>
    </row>
    <row r="340" spans="1:7" ht="21.75" customHeight="1">
      <c r="A340" s="105" t="s">
        <v>314</v>
      </c>
      <c r="B340" s="26" t="s">
        <v>26</v>
      </c>
      <c r="C340" s="78" t="s">
        <v>196</v>
      </c>
      <c r="D340" s="78" t="s">
        <v>536</v>
      </c>
      <c r="E340" s="106"/>
      <c r="F340" s="106"/>
      <c r="G340" s="175">
        <f>G341</f>
        <v>42513.1</v>
      </c>
    </row>
    <row r="341" spans="1:7" ht="21" customHeight="1">
      <c r="A341" s="51" t="s">
        <v>6</v>
      </c>
      <c r="B341" s="29" t="s">
        <v>26</v>
      </c>
      <c r="C341" s="82" t="s">
        <v>196</v>
      </c>
      <c r="D341" s="82" t="s">
        <v>87</v>
      </c>
      <c r="E341" s="107"/>
      <c r="F341" s="107"/>
      <c r="G341" s="130">
        <f>G342</f>
        <v>42513.1</v>
      </c>
    </row>
    <row r="342" spans="1:7" ht="31.5">
      <c r="A342" s="51" t="s">
        <v>354</v>
      </c>
      <c r="B342" s="29" t="s">
        <v>26</v>
      </c>
      <c r="C342" s="82" t="s">
        <v>196</v>
      </c>
      <c r="D342" s="82" t="s">
        <v>87</v>
      </c>
      <c r="E342" s="87" t="s">
        <v>439</v>
      </c>
      <c r="F342" s="107"/>
      <c r="G342" s="130">
        <f>G343+G369+G380+G391</f>
        <v>42513.1</v>
      </c>
    </row>
    <row r="343" spans="1:7" ht="15.75">
      <c r="A343" s="110" t="s">
        <v>194</v>
      </c>
      <c r="B343" s="29" t="s">
        <v>26</v>
      </c>
      <c r="C343" s="82" t="s">
        <v>196</v>
      </c>
      <c r="D343" s="82" t="s">
        <v>87</v>
      </c>
      <c r="E343" s="87" t="s">
        <v>440</v>
      </c>
      <c r="F343" s="107"/>
      <c r="G343" s="130">
        <f>G344+G355+G359+G362</f>
        <v>41140.2</v>
      </c>
    </row>
    <row r="344" spans="1:7" ht="31.5">
      <c r="A344" s="2" t="s">
        <v>444</v>
      </c>
      <c r="B344" s="29" t="s">
        <v>26</v>
      </c>
      <c r="C344" s="82" t="s">
        <v>196</v>
      </c>
      <c r="D344" s="82" t="s">
        <v>87</v>
      </c>
      <c r="E344" s="87" t="s">
        <v>441</v>
      </c>
      <c r="F344" s="107"/>
      <c r="G344" s="130">
        <f>G345+G352+G350+G348</f>
        <v>27061.6</v>
      </c>
    </row>
    <row r="345" spans="1:7" ht="31.5">
      <c r="A345" s="51" t="s">
        <v>197</v>
      </c>
      <c r="B345" s="29" t="s">
        <v>26</v>
      </c>
      <c r="C345" s="82" t="s">
        <v>196</v>
      </c>
      <c r="D345" s="82" t="s">
        <v>87</v>
      </c>
      <c r="E345" s="81" t="s">
        <v>442</v>
      </c>
      <c r="F345" s="107"/>
      <c r="G345" s="130">
        <f>G346+G347</f>
        <v>19003.5</v>
      </c>
    </row>
    <row r="346" spans="1:7" ht="47.25">
      <c r="A346" s="177" t="s">
        <v>632</v>
      </c>
      <c r="B346" s="29" t="s">
        <v>26</v>
      </c>
      <c r="C346" s="82" t="s">
        <v>196</v>
      </c>
      <c r="D346" s="82" t="s">
        <v>87</v>
      </c>
      <c r="E346" s="81" t="s">
        <v>442</v>
      </c>
      <c r="F346" s="107" t="s">
        <v>633</v>
      </c>
      <c r="G346" s="38">
        <f>15459.7-563.7-777.8</f>
        <v>14118.2</v>
      </c>
    </row>
    <row r="347" spans="1:7" ht="35.25" customHeight="1">
      <c r="A347" s="177" t="s">
        <v>631</v>
      </c>
      <c r="B347" s="29" t="s">
        <v>26</v>
      </c>
      <c r="C347" s="82" t="s">
        <v>196</v>
      </c>
      <c r="D347" s="82" t="s">
        <v>87</v>
      </c>
      <c r="E347" s="81" t="s">
        <v>442</v>
      </c>
      <c r="F347" s="107" t="s">
        <v>634</v>
      </c>
      <c r="G347" s="38">
        <f>3026.9+11.4+633.3+563.7+120+530</f>
        <v>4885.3</v>
      </c>
    </row>
    <row r="348" spans="1:7" ht="18" customHeight="1">
      <c r="A348" s="177" t="s">
        <v>708</v>
      </c>
      <c r="B348" s="29" t="s">
        <v>26</v>
      </c>
      <c r="C348" s="82" t="s">
        <v>196</v>
      </c>
      <c r="D348" s="82" t="s">
        <v>87</v>
      </c>
      <c r="E348" s="81" t="s">
        <v>702</v>
      </c>
      <c r="F348" s="107"/>
      <c r="G348" s="38">
        <f>G349</f>
        <v>326.3</v>
      </c>
    </row>
    <row r="349" spans="1:7" ht="35.25" customHeight="1">
      <c r="A349" s="177" t="s">
        <v>631</v>
      </c>
      <c r="B349" s="29" t="s">
        <v>26</v>
      </c>
      <c r="C349" s="82" t="s">
        <v>196</v>
      </c>
      <c r="D349" s="82" t="s">
        <v>87</v>
      </c>
      <c r="E349" s="81" t="s">
        <v>702</v>
      </c>
      <c r="F349" s="107" t="s">
        <v>634</v>
      </c>
      <c r="G349" s="38">
        <v>326.3</v>
      </c>
    </row>
    <row r="350" spans="1:7" ht="35.25" customHeight="1">
      <c r="A350" s="9" t="s">
        <v>643</v>
      </c>
      <c r="B350" s="29" t="s">
        <v>26</v>
      </c>
      <c r="C350" s="82" t="s">
        <v>196</v>
      </c>
      <c r="D350" s="82" t="s">
        <v>87</v>
      </c>
      <c r="E350" s="81" t="s">
        <v>700</v>
      </c>
      <c r="F350" s="107"/>
      <c r="G350" s="38">
        <f>G351</f>
        <v>4254.8</v>
      </c>
    </row>
    <row r="351" spans="1:7" ht="54.75" customHeight="1">
      <c r="A351" s="177" t="s">
        <v>632</v>
      </c>
      <c r="B351" s="29" t="s">
        <v>26</v>
      </c>
      <c r="C351" s="82" t="s">
        <v>196</v>
      </c>
      <c r="D351" s="82" t="s">
        <v>87</v>
      </c>
      <c r="E351" s="81" t="s">
        <v>700</v>
      </c>
      <c r="F351" s="107" t="s">
        <v>633</v>
      </c>
      <c r="G351" s="38">
        <f>3477+777.8</f>
        <v>4254.8</v>
      </c>
    </row>
    <row r="352" spans="1:7" ht="28.5" customHeight="1">
      <c r="A352" s="9" t="s">
        <v>578</v>
      </c>
      <c r="B352" s="29" t="s">
        <v>26</v>
      </c>
      <c r="C352" s="82" t="s">
        <v>196</v>
      </c>
      <c r="D352" s="82" t="s">
        <v>87</v>
      </c>
      <c r="E352" s="81" t="s">
        <v>577</v>
      </c>
      <c r="F352" s="107"/>
      <c r="G352" s="38">
        <f>G353</f>
        <v>3477</v>
      </c>
    </row>
    <row r="353" spans="1:7" ht="50.25" customHeight="1">
      <c r="A353" s="177" t="s">
        <v>632</v>
      </c>
      <c r="B353" s="29" t="s">
        <v>26</v>
      </c>
      <c r="C353" s="82" t="s">
        <v>196</v>
      </c>
      <c r="D353" s="82" t="s">
        <v>87</v>
      </c>
      <c r="E353" s="81" t="s">
        <v>577</v>
      </c>
      <c r="F353" s="107" t="s">
        <v>633</v>
      </c>
      <c r="G353" s="38">
        <v>3477</v>
      </c>
    </row>
    <row r="354" spans="1:7" ht="21" customHeight="1">
      <c r="A354" s="2" t="s">
        <v>443</v>
      </c>
      <c r="B354" s="29" t="s">
        <v>26</v>
      </c>
      <c r="C354" s="82" t="s">
        <v>196</v>
      </c>
      <c r="D354" s="82" t="s">
        <v>87</v>
      </c>
      <c r="E354" s="87" t="s">
        <v>446</v>
      </c>
      <c r="F354" s="107"/>
      <c r="G354" s="130">
        <f>G355</f>
        <v>0</v>
      </c>
    </row>
    <row r="355" spans="1:7" ht="24.75" customHeight="1">
      <c r="A355" s="51" t="s">
        <v>565</v>
      </c>
      <c r="B355" s="29" t="s">
        <v>26</v>
      </c>
      <c r="C355" s="82" t="s">
        <v>196</v>
      </c>
      <c r="D355" s="82" t="s">
        <v>87</v>
      </c>
      <c r="E355" s="60" t="s">
        <v>447</v>
      </c>
      <c r="F355" s="107"/>
      <c r="G355" s="130">
        <f>G357+G356</f>
        <v>0</v>
      </c>
    </row>
    <row r="356" spans="1:7" ht="16.5" customHeight="1" hidden="1">
      <c r="A356" s="51" t="s">
        <v>122</v>
      </c>
      <c r="B356" s="29" t="s">
        <v>26</v>
      </c>
      <c r="C356" s="82" t="s">
        <v>196</v>
      </c>
      <c r="D356" s="82" t="s">
        <v>87</v>
      </c>
      <c r="E356" s="60" t="s">
        <v>447</v>
      </c>
      <c r="F356" s="107" t="s">
        <v>302</v>
      </c>
      <c r="G356" s="130">
        <v>0</v>
      </c>
    </row>
    <row r="357" spans="1:7" ht="31.5">
      <c r="A357" s="177" t="s">
        <v>631</v>
      </c>
      <c r="B357" s="29" t="s">
        <v>26</v>
      </c>
      <c r="C357" s="82" t="s">
        <v>196</v>
      </c>
      <c r="D357" s="82" t="s">
        <v>87</v>
      </c>
      <c r="E357" s="60" t="s">
        <v>447</v>
      </c>
      <c r="F357" s="107" t="s">
        <v>634</v>
      </c>
      <c r="G357" s="130">
        <v>0</v>
      </c>
    </row>
    <row r="358" spans="1:7" ht="15.75" hidden="1">
      <c r="A358" s="2" t="s">
        <v>448</v>
      </c>
      <c r="B358" s="29" t="s">
        <v>26</v>
      </c>
      <c r="C358" s="82" t="s">
        <v>196</v>
      </c>
      <c r="D358" s="82" t="s">
        <v>87</v>
      </c>
      <c r="E358" s="87" t="s">
        <v>531</v>
      </c>
      <c r="F358" s="107"/>
      <c r="G358" s="172">
        <f>G359</f>
        <v>0</v>
      </c>
    </row>
    <row r="359" spans="1:7" ht="15.75" hidden="1">
      <c r="A359" s="51" t="s">
        <v>564</v>
      </c>
      <c r="B359" s="29" t="s">
        <v>26</v>
      </c>
      <c r="C359" s="82" t="s">
        <v>196</v>
      </c>
      <c r="D359" s="82" t="s">
        <v>87</v>
      </c>
      <c r="E359" s="60" t="s">
        <v>449</v>
      </c>
      <c r="F359" s="107"/>
      <c r="G359" s="172">
        <f>G360+G361</f>
        <v>0</v>
      </c>
    </row>
    <row r="360" spans="1:7" ht="33.75" customHeight="1" hidden="1">
      <c r="A360" s="177" t="s">
        <v>631</v>
      </c>
      <c r="B360" s="29" t="s">
        <v>26</v>
      </c>
      <c r="C360" s="82" t="s">
        <v>196</v>
      </c>
      <c r="D360" s="82" t="s">
        <v>87</v>
      </c>
      <c r="E360" s="60" t="s">
        <v>449</v>
      </c>
      <c r="F360" s="107" t="s">
        <v>634</v>
      </c>
      <c r="G360" s="172">
        <v>0</v>
      </c>
    </row>
    <row r="361" spans="1:7" ht="31.5" hidden="1">
      <c r="A361" s="51" t="s">
        <v>98</v>
      </c>
      <c r="B361" s="29" t="s">
        <v>26</v>
      </c>
      <c r="C361" s="82" t="s">
        <v>196</v>
      </c>
      <c r="D361" s="82" t="s">
        <v>87</v>
      </c>
      <c r="E361" s="107" t="s">
        <v>204</v>
      </c>
      <c r="F361" s="107" t="s">
        <v>293</v>
      </c>
      <c r="G361" s="172">
        <v>0</v>
      </c>
    </row>
    <row r="362" spans="1:7" ht="31.5">
      <c r="A362" s="2" t="s">
        <v>445</v>
      </c>
      <c r="B362" s="29" t="s">
        <v>26</v>
      </c>
      <c r="C362" s="82" t="s">
        <v>196</v>
      </c>
      <c r="D362" s="82" t="s">
        <v>87</v>
      </c>
      <c r="E362" s="87" t="s">
        <v>450</v>
      </c>
      <c r="F362" s="107"/>
      <c r="G362" s="130">
        <f>G365+G367+G363</f>
        <v>14078.6</v>
      </c>
    </row>
    <row r="363" spans="1:7" ht="31.5" hidden="1">
      <c r="A363" s="9" t="s">
        <v>645</v>
      </c>
      <c r="B363" s="29" t="s">
        <v>26</v>
      </c>
      <c r="C363" s="82" t="s">
        <v>196</v>
      </c>
      <c r="D363" s="82" t="s">
        <v>87</v>
      </c>
      <c r="E363" s="60" t="s">
        <v>451</v>
      </c>
      <c r="F363" s="107"/>
      <c r="G363" s="130">
        <f>G364</f>
        <v>0</v>
      </c>
    </row>
    <row r="364" spans="1:7" ht="31.5" hidden="1">
      <c r="A364" s="177" t="s">
        <v>631</v>
      </c>
      <c r="B364" s="29" t="s">
        <v>26</v>
      </c>
      <c r="C364" s="82" t="s">
        <v>196</v>
      </c>
      <c r="D364" s="82" t="s">
        <v>87</v>
      </c>
      <c r="E364" s="60" t="s">
        <v>451</v>
      </c>
      <c r="F364" s="107" t="s">
        <v>634</v>
      </c>
      <c r="G364" s="130">
        <v>0</v>
      </c>
    </row>
    <row r="365" spans="1:7" ht="31.5">
      <c r="A365" s="9" t="s">
        <v>645</v>
      </c>
      <c r="B365" s="29" t="s">
        <v>26</v>
      </c>
      <c r="C365" s="82" t="s">
        <v>196</v>
      </c>
      <c r="D365" s="82" t="s">
        <v>87</v>
      </c>
      <c r="E365" s="60" t="s">
        <v>644</v>
      </c>
      <c r="F365" s="107"/>
      <c r="G365" s="130">
        <f>G366</f>
        <v>3296.1</v>
      </c>
    </row>
    <row r="366" spans="1:7" ht="34.5" customHeight="1">
      <c r="A366" s="177" t="s">
        <v>631</v>
      </c>
      <c r="B366" s="29" t="s">
        <v>26</v>
      </c>
      <c r="C366" s="82" t="s">
        <v>196</v>
      </c>
      <c r="D366" s="82" t="s">
        <v>87</v>
      </c>
      <c r="E366" s="60" t="s">
        <v>644</v>
      </c>
      <c r="F366" s="107" t="s">
        <v>634</v>
      </c>
      <c r="G366" s="130">
        <f>3594.2-298.1</f>
        <v>3296.1</v>
      </c>
    </row>
    <row r="367" spans="1:7" ht="34.5" customHeight="1">
      <c r="A367" s="109" t="s">
        <v>552</v>
      </c>
      <c r="B367" s="29" t="s">
        <v>26</v>
      </c>
      <c r="C367" s="82" t="s">
        <v>196</v>
      </c>
      <c r="D367" s="82" t="s">
        <v>87</v>
      </c>
      <c r="E367" s="60" t="s">
        <v>553</v>
      </c>
      <c r="F367" s="107"/>
      <c r="G367" s="130">
        <f>G368</f>
        <v>10782.5</v>
      </c>
    </row>
    <row r="368" spans="1:7" ht="34.5" customHeight="1">
      <c r="A368" s="177" t="s">
        <v>631</v>
      </c>
      <c r="B368" s="29" t="s">
        <v>26</v>
      </c>
      <c r="C368" s="82" t="s">
        <v>196</v>
      </c>
      <c r="D368" s="82" t="s">
        <v>87</v>
      </c>
      <c r="E368" s="60" t="s">
        <v>553</v>
      </c>
      <c r="F368" s="107" t="s">
        <v>634</v>
      </c>
      <c r="G368" s="130">
        <v>10782.5</v>
      </c>
    </row>
    <row r="369" spans="1:7" ht="47.25">
      <c r="A369" s="110" t="s">
        <v>209</v>
      </c>
      <c r="B369" s="29" t="s">
        <v>26</v>
      </c>
      <c r="C369" s="82" t="s">
        <v>196</v>
      </c>
      <c r="D369" s="82" t="s">
        <v>87</v>
      </c>
      <c r="E369" s="81" t="s">
        <v>452</v>
      </c>
      <c r="F369" s="107"/>
      <c r="G369" s="130">
        <f>G371+G375+G378</f>
        <v>194.5</v>
      </c>
    </row>
    <row r="370" spans="1:7" ht="30" customHeight="1">
      <c r="A370" s="2" t="s">
        <v>453</v>
      </c>
      <c r="B370" s="29" t="s">
        <v>26</v>
      </c>
      <c r="C370" s="82" t="s">
        <v>196</v>
      </c>
      <c r="D370" s="82" t="s">
        <v>87</v>
      </c>
      <c r="E370" s="81" t="s">
        <v>454</v>
      </c>
      <c r="F370" s="107"/>
      <c r="G370" s="130">
        <f>G371</f>
        <v>55.599999999999994</v>
      </c>
    </row>
    <row r="371" spans="1:7" ht="15.75">
      <c r="A371" s="111" t="s">
        <v>211</v>
      </c>
      <c r="B371" s="29" t="s">
        <v>26</v>
      </c>
      <c r="C371" s="82" t="s">
        <v>196</v>
      </c>
      <c r="D371" s="82" t="s">
        <v>87</v>
      </c>
      <c r="E371" s="81" t="s">
        <v>455</v>
      </c>
      <c r="F371" s="107"/>
      <c r="G371" s="130">
        <f>G372+G373</f>
        <v>55.599999999999994</v>
      </c>
    </row>
    <row r="372" spans="1:7" ht="56.25" customHeight="1">
      <c r="A372" s="177" t="s">
        <v>632</v>
      </c>
      <c r="B372" s="29" t="s">
        <v>26</v>
      </c>
      <c r="C372" s="82" t="s">
        <v>196</v>
      </c>
      <c r="D372" s="82" t="s">
        <v>87</v>
      </c>
      <c r="E372" s="81" t="s">
        <v>455</v>
      </c>
      <c r="F372" s="107" t="s">
        <v>633</v>
      </c>
      <c r="G372" s="130">
        <v>6</v>
      </c>
    </row>
    <row r="373" spans="1:7" ht="33" customHeight="1">
      <c r="A373" s="177" t="s">
        <v>631</v>
      </c>
      <c r="B373" s="29" t="s">
        <v>26</v>
      </c>
      <c r="C373" s="82" t="s">
        <v>196</v>
      </c>
      <c r="D373" s="82" t="s">
        <v>87</v>
      </c>
      <c r="E373" s="81" t="s">
        <v>455</v>
      </c>
      <c r="F373" s="107" t="s">
        <v>634</v>
      </c>
      <c r="G373" s="130">
        <f>58.6+1.3-10.3</f>
        <v>49.599999999999994</v>
      </c>
    </row>
    <row r="374" spans="1:7" ht="31.5">
      <c r="A374" s="2" t="s">
        <v>456</v>
      </c>
      <c r="B374" s="29" t="s">
        <v>26</v>
      </c>
      <c r="C374" s="82" t="s">
        <v>196</v>
      </c>
      <c r="D374" s="82" t="s">
        <v>87</v>
      </c>
      <c r="E374" s="81" t="s">
        <v>457</v>
      </c>
      <c r="F374" s="107"/>
      <c r="G374" s="130">
        <f>G375</f>
        <v>50</v>
      </c>
    </row>
    <row r="375" spans="1:7" ht="19.5" customHeight="1">
      <c r="A375" s="111" t="s">
        <v>213</v>
      </c>
      <c r="B375" s="29" t="s">
        <v>26</v>
      </c>
      <c r="C375" s="82" t="s">
        <v>196</v>
      </c>
      <c r="D375" s="82" t="s">
        <v>87</v>
      </c>
      <c r="E375" s="81" t="s">
        <v>458</v>
      </c>
      <c r="F375" s="107"/>
      <c r="G375" s="130">
        <f>G376</f>
        <v>50</v>
      </c>
    </row>
    <row r="376" spans="1:7" ht="31.5">
      <c r="A376" s="177" t="s">
        <v>631</v>
      </c>
      <c r="B376" s="29" t="s">
        <v>26</v>
      </c>
      <c r="C376" s="82" t="s">
        <v>196</v>
      </c>
      <c r="D376" s="82" t="s">
        <v>87</v>
      </c>
      <c r="E376" s="81" t="s">
        <v>458</v>
      </c>
      <c r="F376" s="107" t="s">
        <v>634</v>
      </c>
      <c r="G376" s="130">
        <v>50</v>
      </c>
    </row>
    <row r="377" spans="1:7" ht="15.75">
      <c r="A377" s="2" t="s">
        <v>448</v>
      </c>
      <c r="B377" s="29" t="s">
        <v>26</v>
      </c>
      <c r="C377" s="82" t="s">
        <v>196</v>
      </c>
      <c r="D377" s="82" t="s">
        <v>87</v>
      </c>
      <c r="E377" s="81" t="s">
        <v>459</v>
      </c>
      <c r="F377" s="107"/>
      <c r="G377" s="130">
        <f>G378</f>
        <v>88.89999999999999</v>
      </c>
    </row>
    <row r="378" spans="1:7" ht="15.75">
      <c r="A378" s="119" t="s">
        <v>123</v>
      </c>
      <c r="B378" s="29" t="s">
        <v>26</v>
      </c>
      <c r="C378" s="82" t="s">
        <v>196</v>
      </c>
      <c r="D378" s="82" t="s">
        <v>87</v>
      </c>
      <c r="E378" s="81" t="s">
        <v>460</v>
      </c>
      <c r="F378" s="107"/>
      <c r="G378" s="130">
        <f>G379</f>
        <v>88.89999999999999</v>
      </c>
    </row>
    <row r="379" spans="1:7" ht="30" customHeight="1">
      <c r="A379" s="177" t="s">
        <v>631</v>
      </c>
      <c r="B379" s="29" t="s">
        <v>26</v>
      </c>
      <c r="C379" s="82" t="s">
        <v>196</v>
      </c>
      <c r="D379" s="82" t="s">
        <v>87</v>
      </c>
      <c r="E379" s="81" t="s">
        <v>460</v>
      </c>
      <c r="F379" s="107" t="s">
        <v>634</v>
      </c>
      <c r="G379" s="67">
        <f>78.6+10.3</f>
        <v>88.89999999999999</v>
      </c>
    </row>
    <row r="380" spans="1:7" ht="48.75" customHeight="1">
      <c r="A380" s="110" t="s">
        <v>216</v>
      </c>
      <c r="B380" s="29" t="s">
        <v>26</v>
      </c>
      <c r="C380" s="82" t="s">
        <v>196</v>
      </c>
      <c r="D380" s="82" t="s">
        <v>87</v>
      </c>
      <c r="E380" s="81" t="s">
        <v>463</v>
      </c>
      <c r="F380" s="107"/>
      <c r="G380" s="130">
        <f>G382+G386+G389</f>
        <v>86.3</v>
      </c>
    </row>
    <row r="381" spans="1:7" ht="16.5" customHeight="1">
      <c r="A381" s="2" t="s">
        <v>462</v>
      </c>
      <c r="B381" s="29" t="s">
        <v>26</v>
      </c>
      <c r="C381" s="82" t="s">
        <v>196</v>
      </c>
      <c r="D381" s="82" t="s">
        <v>87</v>
      </c>
      <c r="E381" s="81" t="s">
        <v>464</v>
      </c>
      <c r="F381" s="107"/>
      <c r="G381" s="130">
        <f>G382</f>
        <v>23</v>
      </c>
    </row>
    <row r="382" spans="1:7" ht="15.75">
      <c r="A382" s="119" t="s">
        <v>218</v>
      </c>
      <c r="B382" s="29" t="s">
        <v>26</v>
      </c>
      <c r="C382" s="82" t="s">
        <v>196</v>
      </c>
      <c r="D382" s="82" t="s">
        <v>87</v>
      </c>
      <c r="E382" s="81" t="s">
        <v>465</v>
      </c>
      <c r="F382" s="107"/>
      <c r="G382" s="130">
        <f>G383+G384</f>
        <v>23</v>
      </c>
    </row>
    <row r="383" spans="1:7" ht="47.25">
      <c r="A383" s="177" t="s">
        <v>632</v>
      </c>
      <c r="B383" s="29" t="s">
        <v>26</v>
      </c>
      <c r="C383" s="82" t="s">
        <v>196</v>
      </c>
      <c r="D383" s="82" t="s">
        <v>87</v>
      </c>
      <c r="E383" s="81" t="s">
        <v>465</v>
      </c>
      <c r="F383" s="107" t="s">
        <v>633</v>
      </c>
      <c r="G383" s="130">
        <v>0</v>
      </c>
    </row>
    <row r="384" spans="1:7" ht="35.25" customHeight="1">
      <c r="A384" s="177" t="s">
        <v>631</v>
      </c>
      <c r="B384" s="29" t="s">
        <v>26</v>
      </c>
      <c r="C384" s="82" t="s">
        <v>196</v>
      </c>
      <c r="D384" s="82" t="s">
        <v>87</v>
      </c>
      <c r="E384" s="81" t="s">
        <v>465</v>
      </c>
      <c r="F384" s="107" t="s">
        <v>634</v>
      </c>
      <c r="G384" s="130">
        <f>21.7+1.3</f>
        <v>23</v>
      </c>
    </row>
    <row r="385" spans="1:7" ht="31.5" hidden="1">
      <c r="A385" s="2" t="s">
        <v>461</v>
      </c>
      <c r="B385" s="29" t="s">
        <v>26</v>
      </c>
      <c r="C385" s="82" t="s">
        <v>196</v>
      </c>
      <c r="D385" s="82" t="s">
        <v>87</v>
      </c>
      <c r="E385" s="81" t="s">
        <v>466</v>
      </c>
      <c r="F385" s="107"/>
      <c r="G385" s="172">
        <f>G386</f>
        <v>0</v>
      </c>
    </row>
    <row r="386" spans="1:7" ht="19.5" customHeight="1" hidden="1">
      <c r="A386" s="119" t="s">
        <v>220</v>
      </c>
      <c r="B386" s="29" t="s">
        <v>26</v>
      </c>
      <c r="C386" s="82" t="s">
        <v>196</v>
      </c>
      <c r="D386" s="82" t="s">
        <v>87</v>
      </c>
      <c r="E386" s="81" t="s">
        <v>467</v>
      </c>
      <c r="F386" s="107"/>
      <c r="G386" s="172">
        <f>G387</f>
        <v>0</v>
      </c>
    </row>
    <row r="387" spans="1:7" ht="31.5" hidden="1">
      <c r="A387" s="177" t="s">
        <v>631</v>
      </c>
      <c r="B387" s="29" t="s">
        <v>26</v>
      </c>
      <c r="C387" s="82" t="s">
        <v>196</v>
      </c>
      <c r="D387" s="82" t="s">
        <v>87</v>
      </c>
      <c r="E387" s="81" t="s">
        <v>467</v>
      </c>
      <c r="F387" s="107" t="s">
        <v>634</v>
      </c>
      <c r="G387" s="172">
        <v>0</v>
      </c>
    </row>
    <row r="388" spans="1:7" ht="15.75">
      <c r="A388" s="2" t="s">
        <v>448</v>
      </c>
      <c r="B388" s="29" t="s">
        <v>26</v>
      </c>
      <c r="C388" s="82" t="s">
        <v>196</v>
      </c>
      <c r="D388" s="82" t="s">
        <v>87</v>
      </c>
      <c r="E388" s="81" t="s">
        <v>468</v>
      </c>
      <c r="F388" s="107"/>
      <c r="G388" s="130">
        <f>G389</f>
        <v>63.3</v>
      </c>
    </row>
    <row r="389" spans="1:7" ht="15.75">
      <c r="A389" s="111" t="s">
        <v>564</v>
      </c>
      <c r="B389" s="29" t="s">
        <v>26</v>
      </c>
      <c r="C389" s="82" t="s">
        <v>196</v>
      </c>
      <c r="D389" s="82" t="s">
        <v>87</v>
      </c>
      <c r="E389" s="81" t="s">
        <v>469</v>
      </c>
      <c r="F389" s="107"/>
      <c r="G389" s="130">
        <f>G390</f>
        <v>63.3</v>
      </c>
    </row>
    <row r="390" spans="1:7" ht="33.75" customHeight="1">
      <c r="A390" s="177" t="s">
        <v>631</v>
      </c>
      <c r="B390" s="29" t="s">
        <v>26</v>
      </c>
      <c r="C390" s="82" t="s">
        <v>196</v>
      </c>
      <c r="D390" s="82" t="s">
        <v>87</v>
      </c>
      <c r="E390" s="81" t="s">
        <v>469</v>
      </c>
      <c r="F390" s="107" t="s">
        <v>634</v>
      </c>
      <c r="G390" s="130">
        <v>63.3</v>
      </c>
    </row>
    <row r="391" spans="1:7" ht="49.5" customHeight="1">
      <c r="A391" s="35" t="s">
        <v>575</v>
      </c>
      <c r="B391" s="41" t="s">
        <v>26</v>
      </c>
      <c r="C391" s="166" t="s">
        <v>196</v>
      </c>
      <c r="D391" s="166" t="s">
        <v>87</v>
      </c>
      <c r="E391" s="95" t="s">
        <v>576</v>
      </c>
      <c r="F391" s="107"/>
      <c r="G391" s="130">
        <f>G392+G395+G398</f>
        <v>1092.1</v>
      </c>
    </row>
    <row r="392" spans="1:7" ht="18.75" customHeight="1">
      <c r="A392" s="2" t="s">
        <v>595</v>
      </c>
      <c r="B392" s="29" t="s">
        <v>26</v>
      </c>
      <c r="C392" s="82" t="s">
        <v>196</v>
      </c>
      <c r="D392" s="82" t="s">
        <v>87</v>
      </c>
      <c r="E392" s="81" t="s">
        <v>600</v>
      </c>
      <c r="F392" s="107"/>
      <c r="G392" s="130">
        <f>G393</f>
        <v>922.3</v>
      </c>
    </row>
    <row r="393" spans="1:7" ht="18.75" customHeight="1">
      <c r="A393" s="2" t="s">
        <v>596</v>
      </c>
      <c r="B393" s="29" t="s">
        <v>26</v>
      </c>
      <c r="C393" s="82" t="s">
        <v>196</v>
      </c>
      <c r="D393" s="82" t="s">
        <v>87</v>
      </c>
      <c r="E393" s="81" t="s">
        <v>597</v>
      </c>
      <c r="F393" s="107"/>
      <c r="G393" s="130">
        <f>G394</f>
        <v>922.3</v>
      </c>
    </row>
    <row r="394" spans="1:7" ht="35.25" customHeight="1">
      <c r="A394" s="177" t="s">
        <v>631</v>
      </c>
      <c r="B394" s="29" t="s">
        <v>26</v>
      </c>
      <c r="C394" s="82" t="s">
        <v>196</v>
      </c>
      <c r="D394" s="82" t="s">
        <v>87</v>
      </c>
      <c r="E394" s="81" t="s">
        <v>597</v>
      </c>
      <c r="F394" s="107" t="s">
        <v>634</v>
      </c>
      <c r="G394" s="130">
        <f>672.5-214.2+343+65+56</f>
        <v>922.3</v>
      </c>
    </row>
    <row r="395" spans="1:7" ht="18.75" customHeight="1">
      <c r="A395" s="2" t="s">
        <v>598</v>
      </c>
      <c r="B395" s="29" t="s">
        <v>26</v>
      </c>
      <c r="C395" s="82" t="s">
        <v>196</v>
      </c>
      <c r="D395" s="82" t="s">
        <v>87</v>
      </c>
      <c r="E395" s="81" t="s">
        <v>601</v>
      </c>
      <c r="F395" s="107"/>
      <c r="G395" s="130">
        <f>G396</f>
        <v>78.5</v>
      </c>
    </row>
    <row r="396" spans="1:7" ht="18.75" customHeight="1">
      <c r="A396" s="2" t="s">
        <v>599</v>
      </c>
      <c r="B396" s="29" t="s">
        <v>26</v>
      </c>
      <c r="C396" s="82" t="s">
        <v>196</v>
      </c>
      <c r="D396" s="82" t="s">
        <v>87</v>
      </c>
      <c r="E396" s="81" t="s">
        <v>602</v>
      </c>
      <c r="F396" s="107"/>
      <c r="G396" s="130">
        <f>G397</f>
        <v>78.5</v>
      </c>
    </row>
    <row r="397" spans="1:7" ht="35.25" customHeight="1">
      <c r="A397" s="177" t="s">
        <v>631</v>
      </c>
      <c r="B397" s="29" t="s">
        <v>26</v>
      </c>
      <c r="C397" s="82" t="s">
        <v>196</v>
      </c>
      <c r="D397" s="82" t="s">
        <v>87</v>
      </c>
      <c r="E397" s="81" t="s">
        <v>602</v>
      </c>
      <c r="F397" s="107" t="s">
        <v>634</v>
      </c>
      <c r="G397" s="130">
        <v>78.5</v>
      </c>
    </row>
    <row r="398" spans="1:7" ht="18.75" customHeight="1">
      <c r="A398" s="2" t="s">
        <v>606</v>
      </c>
      <c r="B398" s="29" t="s">
        <v>26</v>
      </c>
      <c r="C398" s="82" t="s">
        <v>196</v>
      </c>
      <c r="D398" s="82" t="s">
        <v>87</v>
      </c>
      <c r="E398" s="81" t="s">
        <v>603</v>
      </c>
      <c r="F398" s="107"/>
      <c r="G398" s="130">
        <f>G399</f>
        <v>91.3</v>
      </c>
    </row>
    <row r="399" spans="1:7" ht="18.75" customHeight="1">
      <c r="A399" s="2" t="s">
        <v>605</v>
      </c>
      <c r="B399" s="29" t="s">
        <v>26</v>
      </c>
      <c r="C399" s="82" t="s">
        <v>196</v>
      </c>
      <c r="D399" s="82" t="s">
        <v>87</v>
      </c>
      <c r="E399" s="81" t="s">
        <v>604</v>
      </c>
      <c r="F399" s="107"/>
      <c r="G399" s="130">
        <f>G400</f>
        <v>91.3</v>
      </c>
    </row>
    <row r="400" spans="1:7" ht="33.75" customHeight="1">
      <c r="A400" s="177" t="s">
        <v>631</v>
      </c>
      <c r="B400" s="29" t="s">
        <v>26</v>
      </c>
      <c r="C400" s="82" t="s">
        <v>196</v>
      </c>
      <c r="D400" s="82" t="s">
        <v>87</v>
      </c>
      <c r="E400" s="81" t="s">
        <v>604</v>
      </c>
      <c r="F400" s="107" t="s">
        <v>634</v>
      </c>
      <c r="G400" s="130">
        <f>119-48+20.3</f>
        <v>91.3</v>
      </c>
    </row>
    <row r="401" spans="1:7" ht="23.25" customHeight="1">
      <c r="A401" s="105" t="s">
        <v>310</v>
      </c>
      <c r="B401" s="26" t="s">
        <v>26</v>
      </c>
      <c r="C401" s="78" t="s">
        <v>189</v>
      </c>
      <c r="D401" s="78" t="s">
        <v>536</v>
      </c>
      <c r="E401" s="107"/>
      <c r="F401" s="107"/>
      <c r="G401" s="175">
        <f>G406+G402</f>
        <v>301.7</v>
      </c>
    </row>
    <row r="402" spans="1:7" ht="23.25" customHeight="1">
      <c r="A402" s="109" t="s">
        <v>661</v>
      </c>
      <c r="B402" s="109" t="s">
        <v>26</v>
      </c>
      <c r="C402" s="109" t="s">
        <v>189</v>
      </c>
      <c r="D402" s="109" t="s">
        <v>87</v>
      </c>
      <c r="E402" s="109"/>
      <c r="F402" s="109"/>
      <c r="G402" s="109">
        <f>G403</f>
        <v>115</v>
      </c>
    </row>
    <row r="403" spans="1:7" ht="23.25" customHeight="1">
      <c r="A403" s="109" t="s">
        <v>102</v>
      </c>
      <c r="B403" s="109" t="s">
        <v>26</v>
      </c>
      <c r="C403" s="109" t="s">
        <v>189</v>
      </c>
      <c r="D403" s="109" t="s">
        <v>87</v>
      </c>
      <c r="E403" s="60" t="s">
        <v>501</v>
      </c>
      <c r="F403" s="109"/>
      <c r="G403" s="109">
        <f>G404</f>
        <v>115</v>
      </c>
    </row>
    <row r="404" spans="1:7" ht="23.25" customHeight="1">
      <c r="A404" s="109" t="s">
        <v>662</v>
      </c>
      <c r="B404" s="109" t="s">
        <v>26</v>
      </c>
      <c r="C404" s="109" t="s">
        <v>189</v>
      </c>
      <c r="D404" s="109" t="s">
        <v>87</v>
      </c>
      <c r="E404" s="60" t="s">
        <v>663</v>
      </c>
      <c r="F404" s="109"/>
      <c r="G404" s="109">
        <f>G405</f>
        <v>115</v>
      </c>
    </row>
    <row r="405" spans="1:7" ht="23.25" customHeight="1">
      <c r="A405" s="177" t="s">
        <v>630</v>
      </c>
      <c r="B405" s="109" t="s">
        <v>26</v>
      </c>
      <c r="C405" s="109" t="s">
        <v>189</v>
      </c>
      <c r="D405" s="109" t="s">
        <v>87</v>
      </c>
      <c r="E405" s="60" t="s">
        <v>663</v>
      </c>
      <c r="F405" s="109">
        <v>300</v>
      </c>
      <c r="G405" s="28">
        <v>115</v>
      </c>
    </row>
    <row r="406" spans="1:7" ht="15.75">
      <c r="A406" s="51" t="s">
        <v>7</v>
      </c>
      <c r="B406" s="29" t="s">
        <v>26</v>
      </c>
      <c r="C406" s="82" t="s">
        <v>189</v>
      </c>
      <c r="D406" s="82" t="s">
        <v>88</v>
      </c>
      <c r="E406" s="107"/>
      <c r="F406" s="107"/>
      <c r="G406" s="130">
        <f>G407+G410+G415+G417</f>
        <v>186.7</v>
      </c>
    </row>
    <row r="407" spans="1:7" ht="47.25" hidden="1">
      <c r="A407" s="111" t="s">
        <v>352</v>
      </c>
      <c r="B407" s="29" t="s">
        <v>26</v>
      </c>
      <c r="C407" s="82" t="s">
        <v>189</v>
      </c>
      <c r="D407" s="82" t="s">
        <v>88</v>
      </c>
      <c r="E407" s="114" t="s">
        <v>124</v>
      </c>
      <c r="F407" s="107"/>
      <c r="G407" s="130">
        <f>G408</f>
        <v>0</v>
      </c>
    </row>
    <row r="408" spans="1:7" ht="51.75" customHeight="1" hidden="1">
      <c r="A408" s="51" t="s">
        <v>317</v>
      </c>
      <c r="B408" s="29" t="s">
        <v>26</v>
      </c>
      <c r="C408" s="82" t="s">
        <v>189</v>
      </c>
      <c r="D408" s="82" t="s">
        <v>88</v>
      </c>
      <c r="E408" s="114" t="s">
        <v>182</v>
      </c>
      <c r="F408" s="107"/>
      <c r="G408" s="130">
        <f>G409</f>
        <v>0</v>
      </c>
    </row>
    <row r="409" spans="1:7" ht="31.5" hidden="1">
      <c r="A409" s="51" t="s">
        <v>190</v>
      </c>
      <c r="B409" s="29" t="s">
        <v>26</v>
      </c>
      <c r="C409" s="82" t="s">
        <v>189</v>
      </c>
      <c r="D409" s="82" t="s">
        <v>88</v>
      </c>
      <c r="E409" s="114" t="s">
        <v>191</v>
      </c>
      <c r="F409" s="107" t="s">
        <v>293</v>
      </c>
      <c r="G409" s="130">
        <v>0</v>
      </c>
    </row>
    <row r="410" spans="1:7" ht="47.25">
      <c r="A410" s="109" t="s">
        <v>100</v>
      </c>
      <c r="B410" s="29" t="s">
        <v>26</v>
      </c>
      <c r="C410" s="82" t="s">
        <v>189</v>
      </c>
      <c r="D410" s="82" t="s">
        <v>88</v>
      </c>
      <c r="E410" s="60" t="s">
        <v>508</v>
      </c>
      <c r="F410" s="107"/>
      <c r="G410" s="130">
        <f>G411</f>
        <v>76</v>
      </c>
    </row>
    <row r="411" spans="1:7" ht="15.75">
      <c r="A411" s="109" t="s">
        <v>102</v>
      </c>
      <c r="B411" s="29" t="s">
        <v>26</v>
      </c>
      <c r="C411" s="82" t="s">
        <v>189</v>
      </c>
      <c r="D411" s="82" t="s">
        <v>88</v>
      </c>
      <c r="E411" s="60" t="s">
        <v>507</v>
      </c>
      <c r="F411" s="107"/>
      <c r="G411" s="130">
        <f>G413</f>
        <v>76</v>
      </c>
    </row>
    <row r="412" spans="1:7" ht="15.75">
      <c r="A412" s="109" t="s">
        <v>102</v>
      </c>
      <c r="B412" s="29" t="s">
        <v>26</v>
      </c>
      <c r="C412" s="82" t="s">
        <v>189</v>
      </c>
      <c r="D412" s="82" t="s">
        <v>88</v>
      </c>
      <c r="E412" s="81" t="s">
        <v>506</v>
      </c>
      <c r="F412" s="107"/>
      <c r="G412" s="130">
        <f>G413</f>
        <v>76</v>
      </c>
    </row>
    <row r="413" spans="1:7" ht="66" customHeight="1">
      <c r="A413" s="51" t="s">
        <v>281</v>
      </c>
      <c r="B413" s="29" t="s">
        <v>26</v>
      </c>
      <c r="C413" s="82" t="s">
        <v>189</v>
      </c>
      <c r="D413" s="82" t="s">
        <v>88</v>
      </c>
      <c r="E413" s="60" t="s">
        <v>517</v>
      </c>
      <c r="F413" s="107"/>
      <c r="G413" s="130">
        <f>G414</f>
        <v>76</v>
      </c>
    </row>
    <row r="414" spans="1:7" ht="18.75" customHeight="1">
      <c r="A414" s="177" t="s">
        <v>630</v>
      </c>
      <c r="B414" s="29" t="s">
        <v>26</v>
      </c>
      <c r="C414" s="82" t="s">
        <v>189</v>
      </c>
      <c r="D414" s="82" t="s">
        <v>88</v>
      </c>
      <c r="E414" s="60" t="s">
        <v>517</v>
      </c>
      <c r="F414" s="107" t="s">
        <v>635</v>
      </c>
      <c r="G414" s="130">
        <v>76</v>
      </c>
    </row>
    <row r="415" spans="1:7" ht="33" customHeight="1">
      <c r="A415" s="28" t="s">
        <v>680</v>
      </c>
      <c r="B415" s="29" t="s">
        <v>26</v>
      </c>
      <c r="C415" s="82" t="s">
        <v>189</v>
      </c>
      <c r="D415" s="82" t="s">
        <v>88</v>
      </c>
      <c r="E415" s="184" t="s">
        <v>678</v>
      </c>
      <c r="F415" s="107"/>
      <c r="G415" s="130">
        <f>G416</f>
        <v>109.6</v>
      </c>
    </row>
    <row r="416" spans="1:7" ht="18.75" customHeight="1">
      <c r="A416" s="177" t="s">
        <v>641</v>
      </c>
      <c r="B416" s="29" t="s">
        <v>26</v>
      </c>
      <c r="C416" s="82" t="s">
        <v>189</v>
      </c>
      <c r="D416" s="82" t="s">
        <v>88</v>
      </c>
      <c r="E416" s="184" t="s">
        <v>678</v>
      </c>
      <c r="F416" s="107" t="s">
        <v>637</v>
      </c>
      <c r="G416" s="130">
        <v>109.6</v>
      </c>
    </row>
    <row r="417" spans="1:7" ht="30" customHeight="1">
      <c r="A417" s="28" t="s">
        <v>679</v>
      </c>
      <c r="B417" s="29" t="s">
        <v>26</v>
      </c>
      <c r="C417" s="82" t="s">
        <v>189</v>
      </c>
      <c r="D417" s="82" t="s">
        <v>88</v>
      </c>
      <c r="E417" s="60" t="s">
        <v>691</v>
      </c>
      <c r="F417" s="107"/>
      <c r="G417" s="130">
        <f>G418</f>
        <v>1.1</v>
      </c>
    </row>
    <row r="418" spans="1:7" ht="18.75" customHeight="1">
      <c r="A418" s="177" t="s">
        <v>641</v>
      </c>
      <c r="B418" s="29" t="s">
        <v>26</v>
      </c>
      <c r="C418" s="82" t="s">
        <v>189</v>
      </c>
      <c r="D418" s="82" t="s">
        <v>88</v>
      </c>
      <c r="E418" s="60" t="s">
        <v>691</v>
      </c>
      <c r="F418" s="107" t="s">
        <v>637</v>
      </c>
      <c r="G418" s="130">
        <v>1.1</v>
      </c>
    </row>
    <row r="419" spans="1:7" ht="15.75">
      <c r="A419" s="105" t="s">
        <v>315</v>
      </c>
      <c r="B419" s="26" t="s">
        <v>26</v>
      </c>
      <c r="C419" s="78" t="s">
        <v>142</v>
      </c>
      <c r="D419" s="78" t="s">
        <v>536</v>
      </c>
      <c r="E419" s="122"/>
      <c r="F419" s="106"/>
      <c r="G419" s="175">
        <f>G420</f>
        <v>159</v>
      </c>
    </row>
    <row r="420" spans="1:7" ht="15.75">
      <c r="A420" s="123" t="s">
        <v>28</v>
      </c>
      <c r="B420" s="29" t="s">
        <v>26</v>
      </c>
      <c r="C420" s="82" t="s">
        <v>142</v>
      </c>
      <c r="D420" s="82" t="s">
        <v>110</v>
      </c>
      <c r="E420" s="107"/>
      <c r="F420" s="107"/>
      <c r="G420" s="130">
        <f>G421+G433</f>
        <v>159</v>
      </c>
    </row>
    <row r="421" spans="1:7" ht="50.25" customHeight="1">
      <c r="A421" s="51" t="s">
        <v>352</v>
      </c>
      <c r="B421" s="29" t="s">
        <v>26</v>
      </c>
      <c r="C421" s="82" t="s">
        <v>142</v>
      </c>
      <c r="D421" s="82" t="s">
        <v>110</v>
      </c>
      <c r="E421" s="81" t="s">
        <v>400</v>
      </c>
      <c r="F421" s="107"/>
      <c r="G421" s="130">
        <f>G422</f>
        <v>159</v>
      </c>
    </row>
    <row r="422" spans="1:7" ht="31.5">
      <c r="A422" s="35" t="s">
        <v>615</v>
      </c>
      <c r="B422" s="29" t="s">
        <v>26</v>
      </c>
      <c r="C422" s="82" t="s">
        <v>142</v>
      </c>
      <c r="D422" s="82" t="s">
        <v>110</v>
      </c>
      <c r="E422" s="81" t="s">
        <v>402</v>
      </c>
      <c r="F422" s="107"/>
      <c r="G422" s="130">
        <f>G424+G428+G431</f>
        <v>159</v>
      </c>
    </row>
    <row r="423" spans="1:7" ht="15.75">
      <c r="A423" s="2" t="s">
        <v>587</v>
      </c>
      <c r="B423" s="29" t="s">
        <v>26</v>
      </c>
      <c r="C423" s="82" t="s">
        <v>142</v>
      </c>
      <c r="D423" s="82" t="s">
        <v>110</v>
      </c>
      <c r="E423" s="81" t="s">
        <v>590</v>
      </c>
      <c r="F423" s="107"/>
      <c r="G423" s="130">
        <f>G424</f>
        <v>159</v>
      </c>
    </row>
    <row r="424" spans="1:7" ht="15.75">
      <c r="A424" s="34" t="s">
        <v>586</v>
      </c>
      <c r="B424" s="29" t="s">
        <v>26</v>
      </c>
      <c r="C424" s="82" t="s">
        <v>142</v>
      </c>
      <c r="D424" s="82" t="s">
        <v>110</v>
      </c>
      <c r="E424" s="81" t="s">
        <v>591</v>
      </c>
      <c r="F424" s="107"/>
      <c r="G424" s="130">
        <f>G425+G426</f>
        <v>159</v>
      </c>
    </row>
    <row r="425" spans="1:7" ht="31.5">
      <c r="A425" s="177" t="s">
        <v>631</v>
      </c>
      <c r="B425" s="29" t="s">
        <v>26</v>
      </c>
      <c r="C425" s="82" t="s">
        <v>142</v>
      </c>
      <c r="D425" s="82" t="s">
        <v>110</v>
      </c>
      <c r="E425" s="81" t="s">
        <v>591</v>
      </c>
      <c r="F425" s="107" t="s">
        <v>634</v>
      </c>
      <c r="G425" s="130">
        <f>325-124.8-41.2</f>
        <v>159</v>
      </c>
    </row>
    <row r="426" spans="1:7" ht="15.75" hidden="1">
      <c r="A426" s="51" t="s">
        <v>145</v>
      </c>
      <c r="B426" s="29" t="s">
        <v>26</v>
      </c>
      <c r="C426" s="82" t="s">
        <v>142</v>
      </c>
      <c r="D426" s="82" t="s">
        <v>110</v>
      </c>
      <c r="E426" s="114" t="s">
        <v>144</v>
      </c>
      <c r="F426" s="107" t="s">
        <v>294</v>
      </c>
      <c r="G426" s="172">
        <v>0</v>
      </c>
    </row>
    <row r="427" spans="1:7" ht="15.75" hidden="1">
      <c r="A427" s="2" t="s">
        <v>537</v>
      </c>
      <c r="B427" s="29" t="s">
        <v>26</v>
      </c>
      <c r="C427" s="82" t="s">
        <v>142</v>
      </c>
      <c r="D427" s="82" t="s">
        <v>110</v>
      </c>
      <c r="E427" s="81" t="s">
        <v>403</v>
      </c>
      <c r="F427" s="107"/>
      <c r="G427" s="172">
        <f>G428</f>
        <v>0</v>
      </c>
    </row>
    <row r="428" spans="1:7" ht="15.75" hidden="1">
      <c r="A428" s="111" t="s">
        <v>538</v>
      </c>
      <c r="B428" s="29" t="s">
        <v>26</v>
      </c>
      <c r="C428" s="82" t="s">
        <v>142</v>
      </c>
      <c r="D428" s="82" t="s">
        <v>110</v>
      </c>
      <c r="E428" s="81" t="s">
        <v>407</v>
      </c>
      <c r="F428" s="107"/>
      <c r="G428" s="172">
        <f>G429</f>
        <v>0</v>
      </c>
    </row>
    <row r="429" spans="1:7" ht="31.5" hidden="1">
      <c r="A429" s="109" t="s">
        <v>545</v>
      </c>
      <c r="B429" s="29" t="s">
        <v>26</v>
      </c>
      <c r="C429" s="82" t="s">
        <v>142</v>
      </c>
      <c r="D429" s="82" t="s">
        <v>110</v>
      </c>
      <c r="E429" s="81" t="s">
        <v>407</v>
      </c>
      <c r="F429" s="107" t="s">
        <v>546</v>
      </c>
      <c r="G429" s="172">
        <v>0</v>
      </c>
    </row>
    <row r="430" spans="1:7" ht="31.5" hidden="1">
      <c r="A430" s="2" t="s">
        <v>570</v>
      </c>
      <c r="B430" s="29" t="s">
        <v>26</v>
      </c>
      <c r="C430" s="82" t="s">
        <v>142</v>
      </c>
      <c r="D430" s="82" t="s">
        <v>110</v>
      </c>
      <c r="E430" s="81" t="s">
        <v>404</v>
      </c>
      <c r="F430" s="107"/>
      <c r="G430" s="172">
        <f>G431</f>
        <v>0</v>
      </c>
    </row>
    <row r="431" spans="1:7" ht="15.75" hidden="1">
      <c r="A431" s="51" t="s">
        <v>529</v>
      </c>
      <c r="B431" s="29" t="s">
        <v>26</v>
      </c>
      <c r="C431" s="82" t="s">
        <v>142</v>
      </c>
      <c r="D431" s="82" t="s">
        <v>110</v>
      </c>
      <c r="E431" s="81" t="s">
        <v>408</v>
      </c>
      <c r="F431" s="107"/>
      <c r="G431" s="172">
        <f>G432</f>
        <v>0</v>
      </c>
    </row>
    <row r="432" spans="1:7" ht="31.5" hidden="1">
      <c r="A432" s="109" t="s">
        <v>545</v>
      </c>
      <c r="B432" s="29" t="s">
        <v>26</v>
      </c>
      <c r="C432" s="82" t="s">
        <v>142</v>
      </c>
      <c r="D432" s="82" t="s">
        <v>110</v>
      </c>
      <c r="E432" s="81" t="s">
        <v>408</v>
      </c>
      <c r="F432" s="107" t="s">
        <v>546</v>
      </c>
      <c r="G432" s="172">
        <v>0</v>
      </c>
    </row>
    <row r="433" spans="1:7" ht="15.75" hidden="1">
      <c r="A433" s="109" t="s">
        <v>102</v>
      </c>
      <c r="B433" s="109"/>
      <c r="C433" s="109"/>
      <c r="D433" s="107" t="s">
        <v>29</v>
      </c>
      <c r="E433" s="116" t="s">
        <v>103</v>
      </c>
      <c r="F433" s="107"/>
      <c r="G433" s="172">
        <f>G434</f>
        <v>0</v>
      </c>
    </row>
    <row r="434" spans="1:7" ht="15.75" hidden="1">
      <c r="A434" s="9" t="s">
        <v>321</v>
      </c>
      <c r="B434" s="9"/>
      <c r="C434" s="9"/>
      <c r="D434" s="128" t="s">
        <v>29</v>
      </c>
      <c r="E434" s="129" t="s">
        <v>324</v>
      </c>
      <c r="F434" s="60"/>
      <c r="G434" s="172">
        <f>G435</f>
        <v>0</v>
      </c>
    </row>
    <row r="435" spans="1:7" ht="31.5" hidden="1">
      <c r="A435" s="9" t="s">
        <v>320</v>
      </c>
      <c r="B435" s="9"/>
      <c r="C435" s="9"/>
      <c r="D435" s="128" t="s">
        <v>29</v>
      </c>
      <c r="E435" s="129" t="s">
        <v>324</v>
      </c>
      <c r="F435" s="129">
        <v>630</v>
      </c>
      <c r="G435" s="172">
        <f>'Прил.7 Прогр.2018'!E453</f>
        <v>0</v>
      </c>
    </row>
    <row r="436" spans="1:7" ht="15.75">
      <c r="A436" s="144" t="s">
        <v>311</v>
      </c>
      <c r="B436" s="144"/>
      <c r="C436" s="144"/>
      <c r="D436" s="145"/>
      <c r="E436" s="145"/>
      <c r="F436" s="145"/>
      <c r="G436" s="175">
        <f>G9+G37</f>
        <v>113085.59999999999</v>
      </c>
    </row>
    <row r="437" ht="12.75">
      <c r="G437" s="131"/>
    </row>
    <row r="438" ht="12.75">
      <c r="G438" s="131"/>
    </row>
    <row r="439" ht="12.75" hidden="1">
      <c r="G439" s="170">
        <v>326.3</v>
      </c>
    </row>
    <row r="440" ht="12.75" hidden="1">
      <c r="G440" s="186">
        <f>SUM(G436:G439)</f>
        <v>113411.9</v>
      </c>
    </row>
    <row r="441" ht="12.75" hidden="1">
      <c r="G441" s="155"/>
    </row>
    <row r="442" ht="12.75" hidden="1">
      <c r="G442">
        <v>110198.1</v>
      </c>
    </row>
    <row r="443" ht="12.75" hidden="1">
      <c r="G443" s="142"/>
    </row>
    <row r="444" ht="12.75" hidden="1">
      <c r="G444" s="142">
        <f>G440-G442</f>
        <v>3213.7999999999884</v>
      </c>
    </row>
    <row r="447" ht="12.75">
      <c r="G447" s="142"/>
    </row>
  </sheetData>
  <sheetProtection/>
  <autoFilter ref="A8:G436"/>
  <mergeCells count="5">
    <mergeCell ref="A1:G1"/>
    <mergeCell ref="A2:G2"/>
    <mergeCell ref="A3:G3"/>
    <mergeCell ref="A4:G4"/>
    <mergeCell ref="A6:G6"/>
  </mergeCells>
  <printOptions/>
  <pageMargins left="0.5905511811023623" right="0.7874015748031497" top="1.1811023622047245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МГП</cp:lastModifiedBy>
  <cp:lastPrinted>2018-10-26T08:00:21Z</cp:lastPrinted>
  <dcterms:created xsi:type="dcterms:W3CDTF">2009-12-04T09:22:25Z</dcterms:created>
  <dcterms:modified xsi:type="dcterms:W3CDTF">2018-10-26T08:00:51Z</dcterms:modified>
  <cp:category/>
  <cp:version/>
  <cp:contentType/>
  <cp:contentStatus/>
</cp:coreProperties>
</file>