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24675" windowHeight="11790" tabRatio="910" activeTab="3"/>
  </bookViews>
  <sheets>
    <sheet name="Прил 1 Цены для населения ОАО" sheetId="1" r:id="rId1"/>
    <sheet name="Прил 2 Част. сектор" sheetId="3" r:id="rId2"/>
    <sheet name="Прил 3 ЖУ прочим" sheetId="5" r:id="rId3"/>
    <sheet name="Расч. цен ХВС, ГВС, стоки" sheetId="2" r:id="rId4"/>
    <sheet name="Лист1" sheetId="8" r:id="rId5"/>
    <sheet name="Лист2" sheetId="9" r:id="rId6"/>
    <sheet name="КУ прочим  МП" sheetId="7" r:id="rId7"/>
    <sheet name=" КУ прочим ОАО" sheetId="6" r:id="rId8"/>
  </sheets>
  <calcPr calcId="125725"/>
</workbook>
</file>

<file path=xl/calcChain.xml><?xml version="1.0" encoding="utf-8"?>
<calcChain xmlns="http://schemas.openxmlformats.org/spreadsheetml/2006/main">
  <c r="K65" i="1"/>
  <c r="K66"/>
  <c r="K28"/>
  <c r="K29"/>
  <c r="K30"/>
  <c r="K33"/>
  <c r="K34"/>
  <c r="K35"/>
  <c r="K36"/>
  <c r="K37"/>
  <c r="K38"/>
  <c r="K39"/>
  <c r="K44"/>
  <c r="K45"/>
  <c r="K46"/>
  <c r="K47"/>
  <c r="K49"/>
  <c r="K50"/>
  <c r="K51"/>
  <c r="K52"/>
  <c r="K53"/>
  <c r="K54"/>
  <c r="K55"/>
  <c r="K56"/>
  <c r="K57"/>
  <c r="K58"/>
  <c r="K59"/>
  <c r="K60"/>
  <c r="K61"/>
  <c r="K62"/>
  <c r="K63"/>
  <c r="K64"/>
  <c r="J14" i="5"/>
  <c r="J15"/>
  <c r="J17"/>
  <c r="J18"/>
  <c r="J19"/>
  <c r="J13"/>
  <c r="E14" i="7"/>
  <c r="K14"/>
  <c r="J14"/>
  <c r="I14"/>
  <c r="N65" i="1"/>
  <c r="I66"/>
  <c r="I65"/>
  <c r="L62" l="1"/>
  <c r="L63"/>
  <c r="L64"/>
  <c r="L65"/>
  <c r="L66"/>
  <c r="L61"/>
  <c r="E19"/>
  <c r="L19" s="1"/>
  <c r="E18"/>
  <c r="L18" s="1"/>
  <c r="E32"/>
  <c r="E31"/>
  <c r="E48"/>
  <c r="K48" s="1"/>
  <c r="M39"/>
  <c r="L39"/>
  <c r="L35"/>
  <c r="I64"/>
  <c r="I63"/>
  <c r="I62"/>
  <c r="I61"/>
  <c r="I60"/>
  <c r="I59"/>
  <c r="I58"/>
  <c r="I57"/>
  <c r="I56"/>
  <c r="I55"/>
  <c r="J55" s="1"/>
  <c r="I54"/>
  <c r="I53"/>
  <c r="J53" s="1"/>
  <c r="I52"/>
  <c r="I51"/>
  <c r="J51" s="1"/>
  <c r="I49"/>
  <c r="I48"/>
  <c r="I47"/>
  <c r="I46"/>
  <c r="J46" s="1"/>
  <c r="I45"/>
  <c r="I44"/>
  <c r="J44" s="1"/>
  <c r="I39"/>
  <c r="I38"/>
  <c r="J38" s="1"/>
  <c r="I37"/>
  <c r="I36"/>
  <c r="J36" s="1"/>
  <c r="I35"/>
  <c r="I34"/>
  <c r="J34" s="1"/>
  <c r="I30"/>
  <c r="I29"/>
  <c r="J29" s="1"/>
  <c r="I28"/>
  <c r="K21"/>
  <c r="K22"/>
  <c r="K23"/>
  <c r="K24"/>
  <c r="K25"/>
  <c r="K26"/>
  <c r="K27"/>
  <c r="I27"/>
  <c r="J27" s="1"/>
  <c r="I26"/>
  <c r="J26" s="1"/>
  <c r="I25"/>
  <c r="J25" s="1"/>
  <c r="I24"/>
  <c r="J24" s="1"/>
  <c r="I23"/>
  <c r="J23" s="1"/>
  <c r="I22"/>
  <c r="J22" s="1"/>
  <c r="I21"/>
  <c r="J21" s="1"/>
  <c r="J28"/>
  <c r="J30"/>
  <c r="J35"/>
  <c r="J37"/>
  <c r="J39"/>
  <c r="J45"/>
  <c r="J47"/>
  <c r="J48"/>
  <c r="J49"/>
  <c r="J50"/>
  <c r="J52"/>
  <c r="J54"/>
  <c r="J56"/>
  <c r="J57"/>
  <c r="J58"/>
  <c r="J59"/>
  <c r="J60"/>
  <c r="J61"/>
  <c r="J62"/>
  <c r="J63"/>
  <c r="J64"/>
  <c r="I14" i="5"/>
  <c r="I15"/>
  <c r="I17"/>
  <c r="I18"/>
  <c r="I19"/>
  <c r="I13"/>
  <c r="H14"/>
  <c r="H15"/>
  <c r="H17"/>
  <c r="H18"/>
  <c r="H19"/>
  <c r="H13"/>
  <c r="E19"/>
  <c r="E18"/>
  <c r="E17"/>
  <c r="E15"/>
  <c r="E14"/>
  <c r="E13"/>
  <c r="K18" i="1" l="1"/>
  <c r="L32"/>
  <c r="K32"/>
  <c r="L31"/>
  <c r="K31"/>
  <c r="K19"/>
  <c r="G20" i="7" l="1"/>
  <c r="F20"/>
  <c r="E20"/>
  <c r="D20"/>
  <c r="C20"/>
  <c r="B20"/>
  <c r="G15"/>
  <c r="F15"/>
  <c r="E15"/>
  <c r="D15"/>
  <c r="C15"/>
  <c r="B15"/>
  <c r="C20" i="6"/>
  <c r="D20"/>
  <c r="E20"/>
  <c r="F20"/>
  <c r="G20"/>
  <c r="B20"/>
  <c r="C15"/>
  <c r="D15"/>
  <c r="E15"/>
  <c r="F15"/>
  <c r="G15"/>
  <c r="B15"/>
  <c r="G17" i="5"/>
  <c r="G18"/>
  <c r="G14"/>
  <c r="G13"/>
  <c r="D19"/>
  <c r="F19" s="1"/>
  <c r="F18"/>
  <c r="F17"/>
  <c r="D15"/>
  <c r="F15" s="1"/>
  <c r="F14"/>
  <c r="F13"/>
  <c r="F30" i="3"/>
  <c r="F17"/>
  <c r="F18"/>
  <c r="F19"/>
  <c r="F20"/>
  <c r="F16"/>
  <c r="E20"/>
  <c r="D30"/>
  <c r="D29"/>
  <c r="D28"/>
  <c r="D27"/>
  <c r="D26"/>
  <c r="D25"/>
  <c r="D22"/>
  <c r="J21"/>
  <c r="D21"/>
  <c r="J20"/>
  <c r="D20"/>
  <c r="J19"/>
  <c r="D19"/>
  <c r="J18"/>
  <c r="D18"/>
  <c r="J17"/>
  <c r="D17"/>
  <c r="J16"/>
  <c r="D16"/>
  <c r="J72" i="1"/>
  <c r="J73"/>
  <c r="J74"/>
  <c r="J75"/>
  <c r="J76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I72"/>
  <c r="I73"/>
  <c r="I74"/>
  <c r="I75"/>
  <c r="I76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J69"/>
  <c r="I69"/>
  <c r="P10" i="2"/>
  <c r="P11"/>
  <c r="P12"/>
  <c r="P13"/>
  <c r="P14"/>
  <c r="P15"/>
  <c r="P16"/>
  <c r="P17"/>
  <c r="O10"/>
  <c r="O11"/>
  <c r="O12"/>
  <c r="O13"/>
  <c r="O14"/>
  <c r="O15"/>
  <c r="O16"/>
  <c r="O17"/>
  <c r="N10"/>
  <c r="N11"/>
  <c r="N12"/>
  <c r="N13"/>
  <c r="N14"/>
  <c r="N15"/>
  <c r="N16"/>
  <c r="N17"/>
  <c r="P9"/>
  <c r="O9"/>
  <c r="N9"/>
  <c r="M15"/>
  <c r="M16"/>
  <c r="M17"/>
  <c r="L15"/>
  <c r="L16"/>
  <c r="L17"/>
  <c r="K15"/>
  <c r="K16"/>
  <c r="K17"/>
  <c r="M14"/>
  <c r="L14"/>
  <c r="K14"/>
  <c r="J10"/>
  <c r="J11"/>
  <c r="J12"/>
  <c r="J13"/>
  <c r="J14"/>
  <c r="J15"/>
  <c r="J16"/>
  <c r="J17"/>
  <c r="I10"/>
  <c r="I11"/>
  <c r="I12"/>
  <c r="I13"/>
  <c r="I14"/>
  <c r="I15"/>
  <c r="I16"/>
  <c r="I17"/>
  <c r="J9"/>
  <c r="I9"/>
  <c r="H10"/>
  <c r="H11"/>
  <c r="H12"/>
  <c r="H13"/>
  <c r="H14"/>
  <c r="H15"/>
  <c r="H16"/>
  <c r="H17"/>
  <c r="H9"/>
  <c r="F70" i="1"/>
  <c r="J70" s="1"/>
  <c r="E70"/>
  <c r="I70" s="1"/>
  <c r="J65"/>
  <c r="J66"/>
  <c r="H32"/>
  <c r="I32" s="1"/>
  <c r="J32" s="1"/>
  <c r="H31"/>
  <c r="I31" s="1"/>
  <c r="J31" s="1"/>
  <c r="H19"/>
  <c r="I19" s="1"/>
  <c r="J19" s="1"/>
  <c r="H18"/>
  <c r="I18" s="1"/>
  <c r="J18" s="1"/>
  <c r="G19" i="5" l="1"/>
  <c r="G15"/>
</calcChain>
</file>

<file path=xl/sharedStrings.xml><?xml version="1.0" encoding="utf-8"?>
<sst xmlns="http://schemas.openxmlformats.org/spreadsheetml/2006/main" count="356" uniqueCount="171">
  <si>
    <t xml:space="preserve">                                                                  К постановлению Совета депутатов</t>
  </si>
  <si>
    <t xml:space="preserve">                                                                  МО "Морозовское городское поселение"</t>
  </si>
  <si>
    <t>Цены</t>
  </si>
  <si>
    <t>для населения на содержание жилья, текущий ремонт жилья, центральное отопление,</t>
  </si>
  <si>
    <t>горячее водоснабжение, холодное водоснабжение, канализацию,</t>
  </si>
  <si>
    <t>оказываемые ОАО "ЖКХ нос. им. Морозова" на территории</t>
  </si>
  <si>
    <t>муниципального образования «Морозовское городское 
поселение»</t>
  </si>
  <si>
    <t>№ п/п</t>
  </si>
  <si>
    <t>Наименование услуг</t>
  </si>
  <si>
    <t>Ед. изм.</t>
  </si>
  <si>
    <t>1.</t>
  </si>
  <si>
    <t>Содержание жилья</t>
  </si>
  <si>
    <t>1.1</t>
  </si>
  <si>
    <t>-в   капитальных   домах со всеми удобствами</t>
  </si>
  <si>
    <t>за 1 кв.м. общей площади в отдельной квартире</t>
  </si>
  <si>
    <t>за 1 кв.м. жилой площади в коммунальной квартире и общежитии</t>
  </si>
  <si>
    <t>В том числе:</t>
  </si>
  <si>
    <t>Содержание общего имущества жилого дома и техническое обслуживание общих коммуникаций</t>
  </si>
  <si>
    <t>Уборка    лестничных клеток</t>
  </si>
  <si>
    <t>Вывоз твердых бытовых отходов    для     жилых помещений в многоквартирных домах</t>
  </si>
  <si>
    <t>Содержание придомовой территории</t>
  </si>
  <si>
    <t>Услуги по управлению многоквартирным домом</t>
  </si>
  <si>
    <t>1.2</t>
  </si>
  <si>
    <t>-в   капитальных   домах без   одного   из видов удобств (центральное отопление, горячее водоснабжение, канализация)</t>
  </si>
  <si>
    <t>Содержание общего имущества жилого дома и техническое обслуживание      общих коммуникаций</t>
  </si>
  <si>
    <t>Уборка   лестничных клеток</t>
  </si>
  <si>
    <t>Вывоз твердых бытовых отходов для     жилых помещений в многоквартирных домах</t>
  </si>
  <si>
    <t>1.3.</t>
  </si>
  <si>
    <t>-в    ветхих    домах: с износом более 60% -для деревянных    домов и 70%   -   для   каменных домов</t>
  </si>
  <si>
    <t>Уборка лестничных клеток</t>
  </si>
  <si>
    <t>2.</t>
  </si>
  <si>
    <t>Плата за найм муниципального жилья</t>
  </si>
  <si>
    <t>3.</t>
  </si>
  <si>
    <t>Текущий ремонт</t>
  </si>
  <si>
    <t>4.</t>
  </si>
  <si>
    <t>На предоставление услуг по обслуживанию системмы коллективного талевизионного приема</t>
  </si>
  <si>
    <t>в отдельной квартире</t>
  </si>
  <si>
    <t>в коммунальной квартире и общежитии</t>
  </si>
  <si>
    <t>Центральное отопление:</t>
  </si>
  <si>
    <t>- в отдельной квартире</t>
  </si>
  <si>
    <t>за 1 кв.м. общей площади</t>
  </si>
  <si>
    <t>- в коммунальной квартире и общежитии</t>
  </si>
  <si>
    <t>за 1 кв.м. жилой площади</t>
  </si>
  <si>
    <t>Горячее водоснабжение:</t>
  </si>
  <si>
    <t>- при наличии приборов учета</t>
  </si>
  <si>
    <t>за 1 куб. м.</t>
  </si>
  <si>
    <t>- с ваннами длиной 1500 - 1700 мм, оборудованными душами</t>
  </si>
  <si>
    <t>с человека</t>
  </si>
  <si>
    <t>- при наличии душа без ванн</t>
  </si>
  <si>
    <t>- без ванн и без душа</t>
  </si>
  <si>
    <t>- с сидячими ваннами, оборудованными душами</t>
  </si>
  <si>
    <t>Водоснабжение: - в жилых домах квартирного типа:</t>
  </si>
  <si>
    <t>за куб.м.</t>
  </si>
  <si>
    <t>- с водопроводом и канализацией без ванн</t>
  </si>
  <si>
    <t>- с водопроводом, канализацией, газоснабжением, без ванн</t>
  </si>
  <si>
    <t>- с водопроводом, канализацией и ваннами с газовыми и электроводонагревателями</t>
  </si>
  <si>
    <t>- быстродействующими газовыми нагревателями               и многоточечным водоразбором</t>
  </si>
  <si>
    <t>- с ЦГВ, оборудованные умывальниками, мойками и душами</t>
  </si>
  <si>
    <t>-   с   ЦГВ,   с   сидячими ваннами оборудованными душами</t>
  </si>
  <si>
    <t>-   с   ЦГВ,   с   ваннами длиной   1500-1700 см, оборудованными душами</t>
  </si>
  <si>
    <t>-   с ЦГВ без ванн и без душа</t>
  </si>
  <si>
    <t>Канализация: В жилых домах квартирного типа:</t>
  </si>
  <si>
    <t>- с канализацией   без ванн</t>
  </si>
  <si>
    <t>- с водопроводом, канализацией газоснабжением без ванн</t>
  </si>
  <si>
    <t>- с водопроводом, канализацией и ваннами с      водонагревателями, работающими на твердом топливе</t>
  </si>
  <si>
    <t>- с водопроводом, канализацией и ваннами с газовыми и электро -водонагревателями</t>
  </si>
  <si>
    <t>- с быстродействующими газовыми нагревателями и многоточечным водоразбором</t>
  </si>
  <si>
    <t>- с ЦГВ, оборудованными умывальниками, мойками и душами</t>
  </si>
  <si>
    <t>- с ЦГВ с сидячими ваннами, оборудованными душами</t>
  </si>
  <si>
    <t>- с ЦГВ с ваннами длиной 1500 - 1700 см, оборудованными душами</t>
  </si>
  <si>
    <t>I 
полугодие</t>
  </si>
  <si>
    <t>июль - август</t>
  </si>
  <si>
    <t>сентябрь - декабрь</t>
  </si>
  <si>
    <t>Вывоз твердых бытовых отходов   для     жилых помещений в многоквартирных домах</t>
  </si>
  <si>
    <t xml:space="preserve"> на 2012 год</t>
  </si>
  <si>
    <t xml:space="preserve">                                                                 от           2012 года</t>
  </si>
  <si>
    <t>Жилищные услуги</t>
  </si>
  <si>
    <t>I</t>
  </si>
  <si>
    <t>II</t>
  </si>
  <si>
    <t>Коммунальные услуги</t>
  </si>
  <si>
    <t>Единицы измерения</t>
  </si>
  <si>
    <t>Ценны</t>
  </si>
  <si>
    <t>I 
квартал</t>
  </si>
  <si>
    <t>апрель - декабрь</t>
  </si>
  <si>
    <t>Норма расх.воды 
на 1 чел.
 л/сут</t>
  </si>
  <si>
    <t>Норма расх.воды
 на 1 чел.
 мз/мес</t>
  </si>
  <si>
    <t xml:space="preserve">Объем
 стоков 
на 
1 чел.
 мз/мес </t>
  </si>
  <si>
    <t>горячая</t>
  </si>
  <si>
    <t>с канализацией без ванн</t>
  </si>
  <si>
    <t>то же с газоснабжением</t>
  </si>
  <si>
    <t>то же с водопроводом, с канализацией и ваннами, с водонагревателями, работающими на твердом топливе</t>
  </si>
  <si>
    <t>с водопроводом, канализацией и ваннами с газовыми и электро-водонагревателями</t>
  </si>
  <si>
    <t>с быстродействующими газовыми нагревателями и многоточечным водоразбором</t>
  </si>
  <si>
    <t>с ЦГВ оборудованные умывальниками, мойками и душами</t>
  </si>
  <si>
    <t>с ЦГВ с сидячими ваннами оборудованными душами</t>
  </si>
  <si>
    <t>с ЦГВ с ваннами длиной от 1500-1700 см оборудованными душами</t>
  </si>
  <si>
    <t>с ЦГВ без ванн и без душа</t>
  </si>
  <si>
    <t>Нормы
  расхода холодной воды, горячей воды и стоков на 1 человека 
при различной степени благоустройства на 2012 год</t>
  </si>
  <si>
    <t>Канализация</t>
  </si>
  <si>
    <t xml:space="preserve">                к постановлению Совета депутатов</t>
  </si>
  <si>
    <t xml:space="preserve">                МО "Морозовское городское поселение"</t>
  </si>
  <si>
    <t>муниципального образования «Морозовское городское</t>
  </si>
  <si>
    <t>Водоснабжение,  в жилых домах частного сектора:</t>
  </si>
  <si>
    <t>1.3</t>
  </si>
  <si>
    <t>1.4</t>
  </si>
  <si>
    <t>1.5</t>
  </si>
  <si>
    <t>1.6</t>
  </si>
  <si>
    <t>1.7</t>
  </si>
  <si>
    <t>при наличии бани в личном пользовании</t>
  </si>
  <si>
    <t>при наличии легкового автомобиля и водопроводного ввода на участок</t>
  </si>
  <si>
    <t>с кв.м.  1/4 общей площади участка</t>
  </si>
  <si>
    <t xml:space="preserve">0,122
0,061
</t>
  </si>
  <si>
    <t>2</t>
  </si>
  <si>
    <t>Канализация:</t>
  </si>
  <si>
    <t>2.1</t>
  </si>
  <si>
    <t>2.2</t>
  </si>
  <si>
    <t>2.3</t>
  </si>
  <si>
    <t>2.4</t>
  </si>
  <si>
    <t>2.5</t>
  </si>
  <si>
    <t>2.6</t>
  </si>
  <si>
    <t>2.7</t>
  </si>
  <si>
    <t>для населения, проживающего  частном секторе, на услуги 
по холодному водоснабжению и канализации,</t>
  </si>
  <si>
    <t>оказываемые МП "ЖКХ нос. им. Морозова"на территории</t>
  </si>
  <si>
    <t>поселение» на 2012 год</t>
  </si>
  <si>
    <t xml:space="preserve">
2,54
1,27
</t>
  </si>
  <si>
    <t xml:space="preserve">
2,69
1,34</t>
  </si>
  <si>
    <t>- быстродействующими газовыми нагревателями и многоточечным водоразбором</t>
  </si>
  <si>
    <t>к постановлению Совета депутатов</t>
  </si>
  <si>
    <t>МО "Морозовское городское поселение"</t>
  </si>
  <si>
    <t>Для пристроенных зданий</t>
  </si>
  <si>
    <t>руб/м2</t>
  </si>
  <si>
    <t>- прочим потребителям</t>
  </si>
  <si>
    <t>Текущий ремонт: руб/м2</t>
  </si>
  <si>
    <t>Всего содержание жилого фонда: руб/м2</t>
  </si>
  <si>
    <t>Для встроенных зданий</t>
  </si>
  <si>
    <t>I 
полуго-дие</t>
  </si>
  <si>
    <t>Тарифы буз НДС</t>
  </si>
  <si>
    <t>Тарифы с НДС</t>
  </si>
  <si>
    <t>Всего содержание жилого фонда</t>
  </si>
  <si>
    <t>4</t>
  </si>
  <si>
    <t>5</t>
  </si>
  <si>
    <t>6</t>
  </si>
  <si>
    <t>7</t>
  </si>
  <si>
    <t xml:space="preserve">        2012 года № </t>
  </si>
  <si>
    <t>Тарифы
 на жилищные услуги,  предоставляемые ОАО "ЖКХ пос. им. Морозова"  бюджетным, муниципальным предприятиям и прочим потребителям 
 на территории муниципального образования 
"Морозовское городское поселение "
 на 2012 год</t>
  </si>
  <si>
    <t>Водоснабжение: руб. м3</t>
  </si>
  <si>
    <t>Водоотведение: руб. м3</t>
  </si>
  <si>
    <t>Без НДС</t>
  </si>
  <si>
    <t>С НДС</t>
  </si>
  <si>
    <t>- бюджетным и муниципальным
 потребителям</t>
  </si>
  <si>
    <t>- бюджетным и муниципальным 
потребителям</t>
  </si>
  <si>
    <t>Приложение № 1</t>
  </si>
  <si>
    <t>Приложение № 2</t>
  </si>
  <si>
    <t>Тарифы
 на коммунальные услуги,  предоставляемые МП "ЖКХ пос. им. Морозова"  бюджетным, муниципальным предприятиям и прочим потребителям 
 на территории муниципального образования 
"Морозовское городское поселение "
 на 2012 год</t>
  </si>
  <si>
    <t>Тарифы
 на коммунальные услуги,  предоставляемые ОАО "ЖКХ пос. им. Морозова"  бюджетным, муниципальным предприятиям и прочим потребителям  на территории муниципального образования 
"Морозовское городское поселение "
 на 2012 год</t>
  </si>
  <si>
    <t xml:space="preserve">                от           2012 года</t>
  </si>
  <si>
    <t>холод-ная</t>
  </si>
  <si>
    <t>Цена за кубический метр</t>
  </si>
  <si>
    <t>Вода холодная</t>
  </si>
  <si>
    <t>Вода горячая</t>
  </si>
  <si>
    <t>Степень благоустройства
 Жилые дома квартирного типа</t>
  </si>
  <si>
    <t xml:space="preserve">__________________ 2012 года № </t>
  </si>
  <si>
    <t>Расчет цен  по степени благоустройства ХВС, ГВС, СТОКИ</t>
  </si>
  <si>
    <t>- с водопроводом, канализацией и ваннами с водонагревателями, работающими на твердом топливе</t>
  </si>
  <si>
    <t xml:space="preserve">                                                                  Приложение № 1</t>
  </si>
  <si>
    <t>3</t>
  </si>
  <si>
    <t xml:space="preserve">                Приложение № 2</t>
  </si>
  <si>
    <t>1.8</t>
  </si>
  <si>
    <t>Приложение № 3</t>
  </si>
  <si>
    <t>- с ЦГВ без ванн и без душа</t>
  </si>
  <si>
    <r>
      <rPr>
        <b/>
        <sz val="10.5"/>
        <rFont val="Arial"/>
        <family val="2"/>
        <charset val="204"/>
      </rPr>
      <t>Полив
В поливочный сезон (с 1 июня по 31 август)</t>
    </r>
    <r>
      <rPr>
        <sz val="10.5"/>
        <rFont val="Arial"/>
        <family val="2"/>
        <charset val="204"/>
      </rPr>
      <t xml:space="preserve">
- при наличии водопровода 
- при пользовании уличными водоразборными колонками</t>
    </r>
    <r>
      <rPr>
        <sz val="10.5"/>
        <color rgb="FFFF0000"/>
        <rFont val="Arial"/>
        <family val="2"/>
        <charset val="204"/>
      </rPr>
      <t xml:space="preserve"> 
</t>
    </r>
  </si>
</sst>
</file>

<file path=xl/styles.xml><?xml version="1.0" encoding="utf-8"?>
<styleSheet xmlns="http://schemas.openxmlformats.org/spreadsheetml/2006/main">
  <numFmts count="3">
    <numFmt numFmtId="164" formatCode="#,##0.0000"/>
    <numFmt numFmtId="165" formatCode="0.000"/>
    <numFmt numFmtId="166" formatCode="0.00000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3.5"/>
      <name val="Arial"/>
      <family val="2"/>
      <charset val="204"/>
    </font>
    <font>
      <b/>
      <sz val="12.5"/>
      <name val="Arial"/>
      <family val="2"/>
      <charset val="204"/>
    </font>
    <font>
      <sz val="10.5"/>
      <name val="Arial"/>
      <family val="2"/>
      <charset val="204"/>
    </font>
    <font>
      <sz val="10.5"/>
      <color rgb="FFFF0000"/>
      <name val="Arial"/>
      <family val="2"/>
      <charset val="204"/>
    </font>
    <font>
      <b/>
      <sz val="10.5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4" xfId="0" applyNumberFormat="1" applyFont="1" applyFill="1" applyBorder="1" applyAlignment="1" applyProtection="1">
      <alignment vertical="top" wrapText="1"/>
    </xf>
    <xf numFmtId="0" fontId="2" fillId="0" borderId="4" xfId="0" applyNumberFormat="1" applyFont="1" applyFill="1" applyBorder="1" applyAlignment="1" applyProtection="1">
      <alignment vertical="top"/>
    </xf>
    <xf numFmtId="49" fontId="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Border="1"/>
    <xf numFmtId="4" fontId="2" fillId="0" borderId="4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vertical="top"/>
    </xf>
    <xf numFmtId="4" fontId="9" fillId="0" borderId="4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vertical="top" wrapText="1"/>
    </xf>
    <xf numFmtId="4" fontId="9" fillId="0" borderId="8" xfId="0" applyNumberFormat="1" applyFont="1" applyFill="1" applyBorder="1" applyAlignment="1" applyProtection="1">
      <alignment horizontal="center" vertical="center"/>
    </xf>
    <xf numFmtId="0" fontId="0" fillId="0" borderId="3" xfId="0" applyBorder="1"/>
    <xf numFmtId="49" fontId="1" fillId="0" borderId="1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5" xfId="0" applyBorder="1"/>
    <xf numFmtId="0" fontId="0" fillId="0" borderId="8" xfId="0" applyBorder="1"/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0" fillId="2" borderId="0" xfId="0" applyFill="1"/>
    <xf numFmtId="4" fontId="9" fillId="0" borderId="4" xfId="0" applyNumberFormat="1" applyFont="1" applyFill="1" applyBorder="1" applyAlignment="1" applyProtection="1">
      <alignment horizontal="center" vertical="center" wrapText="1"/>
    </xf>
    <xf numFmtId="4" fontId="9" fillId="0" borderId="3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top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vertical="top"/>
    </xf>
    <xf numFmtId="49" fontId="0" fillId="0" borderId="0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/>
    <xf numFmtId="49" fontId="14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/>
    <xf numFmtId="49" fontId="0" fillId="0" borderId="4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/>
    </xf>
    <xf numFmtId="165" fontId="0" fillId="0" borderId="0" xfId="0" applyNumberFormat="1"/>
    <xf numFmtId="165" fontId="0" fillId="2" borderId="0" xfId="0" applyNumberFormat="1" applyFill="1"/>
    <xf numFmtId="4" fontId="0" fillId="0" borderId="0" xfId="0" applyNumberFormat="1"/>
    <xf numFmtId="0" fontId="8" fillId="0" borderId="4" xfId="0" applyNumberFormat="1" applyFont="1" applyFill="1" applyBorder="1" applyAlignment="1" applyProtection="1">
      <alignment vertical="top"/>
    </xf>
    <xf numFmtId="0" fontId="8" fillId="0" borderId="5" xfId="0" applyNumberFormat="1" applyFont="1" applyFill="1" applyBorder="1" applyAlignment="1" applyProtection="1">
      <alignment vertical="top"/>
    </xf>
    <xf numFmtId="0" fontId="2" fillId="0" borderId="11" xfId="0" applyNumberFormat="1" applyFont="1" applyFill="1" applyBorder="1" applyAlignment="1" applyProtection="1">
      <alignment vertical="top"/>
    </xf>
    <xf numFmtId="0" fontId="2" fillId="0" borderId="5" xfId="0" applyNumberFormat="1" applyFont="1" applyFill="1" applyBorder="1" applyAlignment="1" applyProtection="1">
      <alignment vertical="top"/>
    </xf>
    <xf numFmtId="3" fontId="9" fillId="0" borderId="11" xfId="0" applyNumberFormat="1" applyFont="1" applyFill="1" applyBorder="1" applyAlignment="1" applyProtection="1">
      <alignment horizontal="center" vertical="center"/>
    </xf>
    <xf numFmtId="4" fontId="9" fillId="0" borderId="5" xfId="0" applyNumberFormat="1" applyFont="1" applyFill="1" applyBorder="1" applyAlignment="1" applyProtection="1">
      <alignment horizontal="center" vertical="center"/>
    </xf>
    <xf numFmtId="3" fontId="9" fillId="0" borderId="14" xfId="0" applyNumberFormat="1" applyFont="1" applyFill="1" applyBorder="1" applyAlignment="1" applyProtection="1">
      <alignment horizontal="center" vertical="center"/>
    </xf>
    <xf numFmtId="4" fontId="9" fillId="0" borderId="15" xfId="0" applyNumberFormat="1" applyFont="1" applyFill="1" applyBorder="1" applyAlignment="1" applyProtection="1">
      <alignment horizontal="center" vertical="center"/>
    </xf>
    <xf numFmtId="4" fontId="9" fillId="0" borderId="11" xfId="0" applyNumberFormat="1" applyFont="1" applyFill="1" applyBorder="1" applyAlignment="1" applyProtection="1">
      <alignment horizontal="center" vertical="center"/>
    </xf>
    <xf numFmtId="4" fontId="9" fillId="0" borderId="14" xfId="0" applyNumberFormat="1" applyFont="1" applyFill="1" applyBorder="1" applyAlignment="1" applyProtection="1">
      <alignment horizontal="center" vertical="center"/>
    </xf>
    <xf numFmtId="4" fontId="9" fillId="0" borderId="16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vertical="top"/>
    </xf>
    <xf numFmtId="4" fontId="9" fillId="0" borderId="18" xfId="0" applyNumberFormat="1" applyFont="1" applyFill="1" applyBorder="1" applyAlignment="1" applyProtection="1">
      <alignment horizontal="center" vertical="center"/>
    </xf>
    <xf numFmtId="4" fontId="9" fillId="0" borderId="19" xfId="0" applyNumberFormat="1" applyFont="1" applyFill="1" applyBorder="1" applyAlignment="1" applyProtection="1">
      <alignment horizontal="center" vertical="center"/>
    </xf>
    <xf numFmtId="4" fontId="15" fillId="2" borderId="11" xfId="0" applyNumberFormat="1" applyFont="1" applyFill="1" applyBorder="1" applyAlignment="1">
      <alignment horizontal="center" vertical="center"/>
    </xf>
    <xf numFmtId="4" fontId="15" fillId="2" borderId="4" xfId="0" applyNumberFormat="1" applyFont="1" applyFill="1" applyBorder="1" applyAlignment="1">
      <alignment horizontal="center" vertical="center"/>
    </xf>
    <xf numFmtId="4" fontId="15" fillId="2" borderId="5" xfId="0" applyNumberFormat="1" applyFont="1" applyFill="1" applyBorder="1" applyAlignment="1">
      <alignment horizontal="center" vertical="center"/>
    </xf>
    <xf numFmtId="4" fontId="15" fillId="2" borderId="3" xfId="0" applyNumberFormat="1" applyFont="1" applyFill="1" applyBorder="1" applyAlignment="1">
      <alignment horizontal="center" vertical="center"/>
    </xf>
    <xf numFmtId="4" fontId="15" fillId="2" borderId="8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49" fontId="2" fillId="0" borderId="14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15" xfId="0" applyNumberFormat="1" applyFont="1" applyFill="1" applyBorder="1" applyAlignment="1" applyProtection="1">
      <alignment vertical="top" wrapText="1"/>
    </xf>
    <xf numFmtId="0" fontId="2" fillId="0" borderId="7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vertical="top"/>
    </xf>
    <xf numFmtId="49" fontId="1" fillId="0" borderId="20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center" wrapText="1"/>
    </xf>
    <xf numFmtId="0" fontId="0" fillId="0" borderId="1" xfId="0" applyBorder="1"/>
    <xf numFmtId="49" fontId="5" fillId="0" borderId="21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166" fontId="0" fillId="0" borderId="0" xfId="0" applyNumberFormat="1"/>
    <xf numFmtId="0" fontId="0" fillId="0" borderId="22" xfId="0" applyBorder="1" applyAlignment="1">
      <alignment horizontal="center"/>
    </xf>
    <xf numFmtId="4" fontId="0" fillId="0" borderId="4" xfId="0" applyNumberFormat="1" applyBorder="1" applyAlignment="1">
      <alignment horizontal="center" vertical="center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49" fontId="5" fillId="0" borderId="6" xfId="0" applyNumberFormat="1" applyFont="1" applyFill="1" applyBorder="1" applyAlignment="1" applyProtection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5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center" vertical="top"/>
    </xf>
    <xf numFmtId="49" fontId="2" fillId="0" borderId="15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left" vertical="center" wrapText="1"/>
    </xf>
    <xf numFmtId="4" fontId="0" fillId="0" borderId="7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0" fillId="0" borderId="24" xfId="0" applyFill="1" applyBorder="1"/>
    <xf numFmtId="0" fontId="4" fillId="0" borderId="24" xfId="0" applyNumberFormat="1" applyFont="1" applyFill="1" applyBorder="1" applyAlignment="1" applyProtection="1">
      <alignment horizontal="center" vertical="top"/>
    </xf>
    <xf numFmtId="0" fontId="4" fillId="0" borderId="24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center"/>
    </xf>
    <xf numFmtId="4" fontId="2" fillId="2" borderId="4" xfId="0" applyNumberFormat="1" applyFont="1" applyFill="1" applyBorder="1" applyAlignment="1" applyProtection="1">
      <alignment horizontal="center" vertical="center"/>
    </xf>
    <xf numFmtId="164" fontId="2" fillId="2" borderId="4" xfId="0" applyNumberFormat="1" applyFont="1" applyFill="1" applyBorder="1" applyAlignment="1" applyProtection="1">
      <alignment horizontal="center" vertical="center"/>
    </xf>
    <xf numFmtId="0" fontId="2" fillId="0" borderId="23" xfId="0" applyNumberFormat="1" applyFont="1" applyFill="1" applyBorder="1" applyAlignment="1" applyProtection="1">
      <alignment vertical="top"/>
    </xf>
    <xf numFmtId="0" fontId="2" fillId="0" borderId="17" xfId="0" applyNumberFormat="1" applyFont="1" applyFill="1" applyBorder="1" applyAlignment="1" applyProtection="1">
      <alignment vertical="top"/>
    </xf>
    <xf numFmtId="0" fontId="2" fillId="0" borderId="23" xfId="0" applyNumberFormat="1" applyFont="1" applyFill="1" applyBorder="1" applyAlignment="1" applyProtection="1">
      <alignment horizontal="center" vertical="top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 applyFill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vertical="center"/>
    </xf>
    <xf numFmtId="0" fontId="2" fillId="0" borderId="15" xfId="0" applyNumberFormat="1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/>
    <xf numFmtId="49" fontId="2" fillId="0" borderId="16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4" fontId="0" fillId="0" borderId="5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" fontId="0" fillId="0" borderId="2" xfId="0" applyNumberFormat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28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0" fontId="5" fillId="0" borderId="29" xfId="0" applyNumberFormat="1" applyFont="1" applyFill="1" applyBorder="1" applyAlignment="1" applyProtection="1">
      <alignment horizontal="center" vertical="center"/>
    </xf>
    <xf numFmtId="49" fontId="6" fillId="0" borderId="30" xfId="0" applyNumberFormat="1" applyFont="1" applyFill="1" applyBorder="1" applyAlignment="1" applyProtection="1">
      <alignment horizontal="left" vertical="center" wrapText="1"/>
    </xf>
    <xf numFmtId="49" fontId="5" fillId="0" borderId="30" xfId="0" applyNumberFormat="1" applyFont="1" applyFill="1" applyBorder="1" applyAlignment="1" applyProtection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top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2" fillId="0" borderId="6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vertical="top"/>
    </xf>
    <xf numFmtId="4" fontId="2" fillId="0" borderId="6" xfId="0" applyNumberFormat="1" applyFont="1" applyFill="1" applyBorder="1" applyAlignment="1" applyProtection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49" fontId="0" fillId="0" borderId="11" xfId="0" applyNumberFormat="1" applyBorder="1" applyAlignment="1">
      <alignment horizontal="center" vertical="center"/>
    </xf>
    <xf numFmtId="4" fontId="2" fillId="0" borderId="5" xfId="0" applyNumberFormat="1" applyFont="1" applyFill="1" applyBorder="1" applyAlignment="1" applyProtection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4" fontId="2" fillId="0" borderId="15" xfId="0" applyNumberFormat="1" applyFont="1" applyFill="1" applyBorder="1" applyAlignment="1" applyProtection="1">
      <alignment horizontal="center" vertical="center"/>
    </xf>
    <xf numFmtId="4" fontId="2" fillId="0" borderId="16" xfId="0" applyNumberFormat="1" applyFont="1" applyFill="1" applyBorder="1" applyAlignment="1" applyProtection="1">
      <alignment horizontal="center" vertical="center"/>
    </xf>
    <xf numFmtId="49" fontId="1" fillId="0" borderId="28" xfId="0" applyNumberFormat="1" applyFon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/>
    </xf>
    <xf numFmtId="4" fontId="2" fillId="0" borderId="27" xfId="0" applyNumberFormat="1" applyFont="1" applyFill="1" applyBorder="1" applyAlignment="1" applyProtection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2" fillId="2" borderId="4" xfId="0" applyNumberFormat="1" applyFont="1" applyFill="1" applyBorder="1" applyAlignment="1" applyProtection="1">
      <alignment horizontal="center" vertical="top"/>
    </xf>
    <xf numFmtId="0" fontId="12" fillId="2" borderId="5" xfId="0" applyNumberFormat="1" applyFont="1" applyFill="1" applyBorder="1" applyAlignment="1" applyProtection="1">
      <alignment horizontal="center" vertical="top"/>
    </xf>
    <xf numFmtId="0" fontId="17" fillId="0" borderId="11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49" fontId="11" fillId="0" borderId="11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4" fontId="0" fillId="0" borderId="4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top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49" fontId="2" fillId="0" borderId="7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top" wrapText="1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top"/>
    </xf>
    <xf numFmtId="0" fontId="2" fillId="0" borderId="11" xfId="0" applyNumberFormat="1" applyFont="1" applyFill="1" applyBorder="1" applyAlignment="1" applyProtection="1">
      <alignment horizontal="center" vertical="top"/>
    </xf>
    <xf numFmtId="0" fontId="2" fillId="0" borderId="14" xfId="0" applyNumberFormat="1" applyFont="1" applyFill="1" applyBorder="1" applyAlignment="1" applyProtection="1">
      <alignment horizontal="center" vertical="top"/>
    </xf>
    <xf numFmtId="49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center" vertical="top"/>
    </xf>
    <xf numFmtId="0" fontId="2" fillId="0" borderId="23" xfId="0" applyNumberFormat="1" applyFont="1" applyFill="1" applyBorder="1" applyAlignment="1" applyProtection="1">
      <alignment horizontal="center" vertical="top"/>
    </xf>
    <xf numFmtId="49" fontId="5" fillId="0" borderId="6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49" fontId="6" fillId="0" borderId="6" xfId="0" applyNumberFormat="1" applyFont="1" applyFill="1" applyBorder="1" applyAlignment="1" applyProtection="1">
      <alignment horizontal="left" vertical="center" wrapText="1"/>
    </xf>
    <xf numFmtId="49" fontId="6" fillId="0" borderId="27" xfId="0" applyNumberFormat="1" applyFont="1" applyFill="1" applyBorder="1" applyAlignment="1" applyProtection="1">
      <alignment horizontal="left" vertical="center" wrapText="1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49" fontId="5" fillId="0" borderId="28" xfId="0" applyNumberFormat="1" applyFont="1" applyFill="1" applyBorder="1" applyAlignment="1" applyProtection="1">
      <alignment horizontal="left" vertical="center" wrapText="1"/>
    </xf>
    <xf numFmtId="4" fontId="0" fillId="0" borderId="19" xfId="0" applyNumberFormat="1" applyBorder="1" applyAlignment="1">
      <alignment horizontal="center" vertical="center"/>
    </xf>
    <xf numFmtId="4" fontId="0" fillId="0" borderId="26" xfId="0" applyNumberFormat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0" fontId="2" fillId="0" borderId="21" xfId="0" applyNumberFormat="1" applyFont="1" applyFill="1" applyBorder="1" applyAlignment="1" applyProtection="1">
      <alignment horizontal="center" vertical="top"/>
    </xf>
    <xf numFmtId="4" fontId="0" fillId="2" borderId="6" xfId="0" applyNumberFormat="1" applyFill="1" applyBorder="1" applyAlignment="1">
      <alignment horizontal="center" vertical="center"/>
    </xf>
    <xf numFmtId="4" fontId="0" fillId="2" borderId="27" xfId="0" applyNumberFormat="1" applyFill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4" fontId="0" fillId="2" borderId="28" xfId="0" applyNumberFormat="1" applyFill="1" applyBorder="1" applyAlignment="1">
      <alignment horizontal="center" vertical="center"/>
    </xf>
    <xf numFmtId="0" fontId="2" fillId="0" borderId="22" xfId="0" applyNumberFormat="1" applyFont="1" applyFill="1" applyBorder="1" applyAlignment="1" applyProtection="1">
      <alignment horizontal="center" vertical="top"/>
    </xf>
    <xf numFmtId="49" fontId="5" fillId="0" borderId="15" xfId="0" applyNumberFormat="1" applyFont="1" applyFill="1" applyBorder="1" applyAlignment="1" applyProtection="1">
      <alignment horizontal="left" vertical="center" wrapText="1"/>
    </xf>
    <xf numFmtId="4" fontId="0" fillId="0" borderId="7" xfId="0" applyNumberFormat="1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8"/>
  <sheetViews>
    <sheetView zoomScaleNormal="100" workbookViewId="0">
      <selection activeCell="F98" sqref="A1:F98"/>
    </sheetView>
  </sheetViews>
  <sheetFormatPr defaultRowHeight="15"/>
  <cols>
    <col min="1" max="1" width="4.140625" customWidth="1"/>
    <col min="2" max="2" width="28.7109375" customWidth="1"/>
    <col min="3" max="3" width="35" customWidth="1"/>
    <col min="4" max="7" width="10.85546875" customWidth="1"/>
  </cols>
  <sheetData>
    <row r="1" spans="1:7">
      <c r="A1" s="1"/>
      <c r="B1" s="1"/>
      <c r="C1" s="2" t="s">
        <v>164</v>
      </c>
      <c r="D1" s="1"/>
      <c r="E1" s="1"/>
      <c r="G1" s="95"/>
    </row>
    <row r="2" spans="1:7">
      <c r="A2" s="1"/>
      <c r="B2" s="1"/>
      <c r="C2" s="2" t="s">
        <v>0</v>
      </c>
      <c r="D2" s="1"/>
      <c r="E2" s="1"/>
      <c r="G2" s="95"/>
    </row>
    <row r="3" spans="1:7">
      <c r="A3" s="1"/>
      <c r="B3" s="1"/>
      <c r="C3" s="2" t="s">
        <v>1</v>
      </c>
      <c r="D3" s="1"/>
      <c r="E3" s="1"/>
      <c r="G3" s="95"/>
    </row>
    <row r="4" spans="1:7">
      <c r="A4" s="1"/>
      <c r="B4" s="1"/>
      <c r="C4" s="2" t="s">
        <v>75</v>
      </c>
      <c r="D4" s="1"/>
      <c r="E4" s="1"/>
      <c r="G4" s="95"/>
    </row>
    <row r="5" spans="1:7">
      <c r="A5" s="1"/>
      <c r="B5" s="1"/>
      <c r="C5" s="1"/>
      <c r="D5" s="1"/>
      <c r="E5" s="1"/>
      <c r="G5" s="95"/>
    </row>
    <row r="6" spans="1:7">
      <c r="A6" s="180" t="s">
        <v>2</v>
      </c>
      <c r="B6" s="180"/>
      <c r="C6" s="180"/>
      <c r="D6" s="180"/>
      <c r="E6" s="180"/>
      <c r="F6" s="180"/>
      <c r="G6" s="96"/>
    </row>
    <row r="7" spans="1:7">
      <c r="A7" s="180" t="s">
        <v>3</v>
      </c>
      <c r="B7" s="180"/>
      <c r="C7" s="180"/>
      <c r="D7" s="180"/>
      <c r="E7" s="180"/>
      <c r="F7" s="180"/>
      <c r="G7" s="96"/>
    </row>
    <row r="8" spans="1:7">
      <c r="A8" s="180" t="s">
        <v>4</v>
      </c>
      <c r="B8" s="180"/>
      <c r="C8" s="180"/>
      <c r="D8" s="180"/>
      <c r="E8" s="180"/>
      <c r="F8" s="180"/>
      <c r="G8" s="96"/>
    </row>
    <row r="9" spans="1:7">
      <c r="A9" s="180" t="s">
        <v>5</v>
      </c>
      <c r="B9" s="180"/>
      <c r="C9" s="180"/>
      <c r="D9" s="180"/>
      <c r="E9" s="180"/>
      <c r="F9" s="180"/>
      <c r="G9" s="96"/>
    </row>
    <row r="10" spans="1:7" ht="29.25" customHeight="1">
      <c r="A10" s="196" t="s">
        <v>6</v>
      </c>
      <c r="B10" s="196"/>
      <c r="C10" s="196"/>
      <c r="D10" s="196"/>
      <c r="E10" s="196"/>
      <c r="F10" s="196"/>
      <c r="G10" s="97"/>
    </row>
    <row r="11" spans="1:7">
      <c r="A11" s="180" t="s">
        <v>74</v>
      </c>
      <c r="B11" s="180"/>
      <c r="C11" s="180"/>
      <c r="D11" s="180"/>
      <c r="E11" s="180"/>
      <c r="F11" s="180"/>
      <c r="G11" s="96"/>
    </row>
    <row r="12" spans="1:7" ht="15.75" thickBot="1">
      <c r="A12" s="1"/>
      <c r="B12" s="1"/>
      <c r="C12" s="1"/>
      <c r="D12" s="1"/>
      <c r="E12" s="1"/>
      <c r="G12" s="95"/>
    </row>
    <row r="13" spans="1:7" ht="19.5" customHeight="1">
      <c r="A13" s="185" t="s">
        <v>7</v>
      </c>
      <c r="B13" s="187" t="s">
        <v>8</v>
      </c>
      <c r="C13" s="187" t="s">
        <v>80</v>
      </c>
      <c r="D13" s="187" t="s">
        <v>81</v>
      </c>
      <c r="E13" s="187"/>
      <c r="F13" s="203"/>
      <c r="G13" s="110"/>
    </row>
    <row r="14" spans="1:7" ht="42.75" customHeight="1">
      <c r="A14" s="186"/>
      <c r="B14" s="188"/>
      <c r="C14" s="188"/>
      <c r="D14" s="87" t="s">
        <v>82</v>
      </c>
      <c r="E14" s="205" t="s">
        <v>83</v>
      </c>
      <c r="F14" s="206"/>
      <c r="G14" s="111"/>
    </row>
    <row r="15" spans="1:7" ht="15.75" thickBot="1">
      <c r="A15" s="65">
        <v>1</v>
      </c>
      <c r="B15" s="66">
        <v>2</v>
      </c>
      <c r="C15" s="66">
        <v>3</v>
      </c>
      <c r="D15" s="66">
        <v>4</v>
      </c>
      <c r="E15" s="66">
        <v>5</v>
      </c>
      <c r="F15" s="116">
        <v>6</v>
      </c>
      <c r="G15" s="112"/>
    </row>
    <row r="16" spans="1:7">
      <c r="A16" s="75" t="s">
        <v>77</v>
      </c>
      <c r="B16" s="197" t="s">
        <v>76</v>
      </c>
      <c r="C16" s="197"/>
      <c r="D16" s="197"/>
      <c r="E16" s="197"/>
      <c r="F16" s="198"/>
      <c r="G16" s="113"/>
    </row>
    <row r="17" spans="1:12" ht="15.75" thickBot="1">
      <c r="A17" s="85" t="s">
        <v>10</v>
      </c>
      <c r="B17" s="199" t="s">
        <v>11</v>
      </c>
      <c r="C17" s="199"/>
      <c r="D17" s="199"/>
      <c r="E17" s="199"/>
      <c r="F17" s="200"/>
      <c r="G17" s="114"/>
    </row>
    <row r="18" spans="1:12" ht="25.5">
      <c r="A18" s="189" t="s">
        <v>12</v>
      </c>
      <c r="B18" s="204" t="s">
        <v>13</v>
      </c>
      <c r="C18" s="68" t="s">
        <v>14</v>
      </c>
      <c r="D18" s="88">
        <v>15.07</v>
      </c>
      <c r="E18" s="207">
        <f>E21+E23+E25+E27+E29</f>
        <v>17.47</v>
      </c>
      <c r="F18" s="208"/>
      <c r="G18" s="105"/>
      <c r="H18" s="8">
        <f>H21+H23+H25+H27+H29</f>
        <v>15.070000000000002</v>
      </c>
      <c r="I18" s="98">
        <f>H18*1.16</f>
        <v>17.481200000000001</v>
      </c>
      <c r="J18" s="42">
        <f>I18/H18</f>
        <v>1.1599999999999999</v>
      </c>
      <c r="K18">
        <f>(D18*3+E18*9)/(D18*12)</f>
        <v>1.1194426011944261</v>
      </c>
      <c r="L18" s="44">
        <f>E18/D18</f>
        <v>1.1592568015925679</v>
      </c>
    </row>
    <row r="19" spans="1:12" ht="25.5">
      <c r="A19" s="190"/>
      <c r="B19" s="181"/>
      <c r="C19" s="3" t="s">
        <v>15</v>
      </c>
      <c r="D19" s="79">
        <v>22.63</v>
      </c>
      <c r="E19" s="178">
        <f>E22+E24+E26+E28+E30</f>
        <v>26.219999999999995</v>
      </c>
      <c r="F19" s="179"/>
      <c r="G19" s="105"/>
      <c r="H19" s="8">
        <f>H22+H24+H26+H28+H30</f>
        <v>22.63</v>
      </c>
      <c r="I19" s="98">
        <f>H19*1.16</f>
        <v>26.250799999999998</v>
      </c>
      <c r="J19" s="42">
        <f t="shared" ref="J19:J66" si="0">I19/H19</f>
        <v>1.1599999999999999</v>
      </c>
      <c r="K19">
        <f>(D19*3+E19*9)/(D19*12)</f>
        <v>1.1189792311091469</v>
      </c>
      <c r="L19" s="44">
        <f>E19/D19</f>
        <v>1.1586389748121961</v>
      </c>
    </row>
    <row r="20" spans="1:12">
      <c r="A20" s="190"/>
      <c r="B20" s="82" t="s">
        <v>16</v>
      </c>
      <c r="C20" s="4"/>
      <c r="D20" s="79"/>
      <c r="E20" s="178"/>
      <c r="F20" s="179"/>
      <c r="G20" s="105"/>
      <c r="H20" s="8"/>
      <c r="I20" s="98"/>
      <c r="J20" s="42"/>
    </row>
    <row r="21" spans="1:12" ht="27" customHeight="1">
      <c r="A21" s="190"/>
      <c r="B21" s="181" t="s">
        <v>17</v>
      </c>
      <c r="C21" s="3" t="s">
        <v>14</v>
      </c>
      <c r="D21" s="79">
        <v>7.16</v>
      </c>
      <c r="E21" s="178">
        <v>8.3000000000000007</v>
      </c>
      <c r="F21" s="179"/>
      <c r="G21" s="105"/>
      <c r="H21" s="8">
        <v>7.16</v>
      </c>
      <c r="I21" s="98">
        <f>H21*1.159</f>
        <v>8.2984400000000011</v>
      </c>
      <c r="J21" s="42">
        <f t="shared" si="0"/>
        <v>1.159</v>
      </c>
      <c r="K21">
        <f t="shared" ref="K21:K66" si="1">(D21*3+E21*9)/(D21*12)</f>
        <v>1.119413407821229</v>
      </c>
    </row>
    <row r="22" spans="1:12" ht="25.5">
      <c r="A22" s="190"/>
      <c r="B22" s="181"/>
      <c r="C22" s="3" t="s">
        <v>15</v>
      </c>
      <c r="D22" s="79">
        <v>10.7</v>
      </c>
      <c r="E22" s="178">
        <v>12.4</v>
      </c>
      <c r="F22" s="179"/>
      <c r="G22" s="105"/>
      <c r="H22" s="8">
        <v>10.7</v>
      </c>
      <c r="I22" s="98">
        <f>H22*1.159</f>
        <v>12.401299999999999</v>
      </c>
      <c r="J22" s="42">
        <f t="shared" si="0"/>
        <v>1.159</v>
      </c>
      <c r="K22">
        <f t="shared" si="1"/>
        <v>1.1191588785046731</v>
      </c>
    </row>
    <row r="23" spans="1:12" ht="25.5">
      <c r="A23" s="190"/>
      <c r="B23" s="181" t="s">
        <v>18</v>
      </c>
      <c r="C23" s="3" t="s">
        <v>14</v>
      </c>
      <c r="D23" s="79">
        <v>1.1399999999999999</v>
      </c>
      <c r="E23" s="178">
        <v>1.32</v>
      </c>
      <c r="F23" s="179"/>
      <c r="G23" s="105"/>
      <c r="H23" s="8">
        <v>1.1399999999999999</v>
      </c>
      <c r="I23" s="98">
        <f>H23*1.16</f>
        <v>1.3223999999999998</v>
      </c>
      <c r="J23" s="42">
        <f t="shared" si="0"/>
        <v>1.1599999999999999</v>
      </c>
      <c r="K23">
        <f t="shared" si="1"/>
        <v>1.118421052631579</v>
      </c>
    </row>
    <row r="24" spans="1:12" ht="25.5">
      <c r="A24" s="190"/>
      <c r="B24" s="181"/>
      <c r="C24" s="3" t="s">
        <v>15</v>
      </c>
      <c r="D24" s="79">
        <v>1.72</v>
      </c>
      <c r="E24" s="178">
        <v>1.99</v>
      </c>
      <c r="F24" s="179"/>
      <c r="G24" s="105"/>
      <c r="H24" s="8">
        <v>1.72</v>
      </c>
      <c r="I24" s="98">
        <f>H24*1.16</f>
        <v>1.9951999999999999</v>
      </c>
      <c r="J24" s="42">
        <f t="shared" si="0"/>
        <v>1.1599999999999999</v>
      </c>
      <c r="K24">
        <f t="shared" si="1"/>
        <v>1.1177325581395348</v>
      </c>
    </row>
    <row r="25" spans="1:12" ht="25.5">
      <c r="A25" s="190"/>
      <c r="B25" s="181" t="s">
        <v>19</v>
      </c>
      <c r="C25" s="3" t="s">
        <v>14</v>
      </c>
      <c r="D25" s="79">
        <v>2.3199999999999998</v>
      </c>
      <c r="E25" s="178">
        <v>2.69</v>
      </c>
      <c r="F25" s="179"/>
      <c r="G25" s="105"/>
      <c r="H25" s="8">
        <v>2.3199999999999998</v>
      </c>
      <c r="I25" s="98">
        <f>H25*1.159</f>
        <v>2.6888799999999997</v>
      </c>
      <c r="J25" s="42">
        <f t="shared" si="0"/>
        <v>1.159</v>
      </c>
      <c r="K25">
        <f t="shared" si="1"/>
        <v>1.1196120689655173</v>
      </c>
    </row>
    <row r="26" spans="1:12" ht="25.5">
      <c r="A26" s="190"/>
      <c r="B26" s="181"/>
      <c r="C26" s="3" t="s">
        <v>15</v>
      </c>
      <c r="D26" s="79">
        <v>3.52</v>
      </c>
      <c r="E26" s="178">
        <v>4.08</v>
      </c>
      <c r="F26" s="179"/>
      <c r="G26" s="105"/>
      <c r="H26" s="8">
        <v>3.52</v>
      </c>
      <c r="I26" s="98">
        <f>H26*1.159</f>
        <v>4.0796799999999998</v>
      </c>
      <c r="J26" s="42">
        <f t="shared" si="0"/>
        <v>1.159</v>
      </c>
      <c r="K26">
        <f t="shared" si="1"/>
        <v>1.1193181818181819</v>
      </c>
    </row>
    <row r="27" spans="1:12" ht="25.5">
      <c r="A27" s="190"/>
      <c r="B27" s="181" t="s">
        <v>20</v>
      </c>
      <c r="C27" s="3" t="s">
        <v>14</v>
      </c>
      <c r="D27" s="79">
        <v>3.31</v>
      </c>
      <c r="E27" s="178">
        <v>3.84</v>
      </c>
      <c r="F27" s="179"/>
      <c r="G27" s="105"/>
      <c r="H27" s="8">
        <v>3.31</v>
      </c>
      <c r="I27" s="98">
        <f>H27*1.16</f>
        <v>3.8395999999999999</v>
      </c>
      <c r="J27" s="42">
        <f t="shared" si="0"/>
        <v>1.1599999999999999</v>
      </c>
      <c r="K27">
        <f t="shared" si="1"/>
        <v>1.1200906344410877</v>
      </c>
    </row>
    <row r="28" spans="1:12" ht="25.5">
      <c r="A28" s="190"/>
      <c r="B28" s="181"/>
      <c r="C28" s="3" t="s">
        <v>15</v>
      </c>
      <c r="D28" s="79">
        <v>4.97</v>
      </c>
      <c r="E28" s="178">
        <v>5.76</v>
      </c>
      <c r="F28" s="179"/>
      <c r="G28" s="105"/>
      <c r="H28" s="8">
        <v>4.97</v>
      </c>
      <c r="I28" s="98">
        <f>H28*1.16</f>
        <v>5.7651999999999992</v>
      </c>
      <c r="J28" s="42">
        <f t="shared" si="0"/>
        <v>1.1599999999999999</v>
      </c>
      <c r="K28">
        <f t="shared" si="1"/>
        <v>1.1192152917505029</v>
      </c>
    </row>
    <row r="29" spans="1:12" ht="25.5">
      <c r="A29" s="190"/>
      <c r="B29" s="181" t="s">
        <v>21</v>
      </c>
      <c r="C29" s="3" t="s">
        <v>14</v>
      </c>
      <c r="D29" s="79">
        <v>1.1399999999999999</v>
      </c>
      <c r="E29" s="178">
        <v>1.32</v>
      </c>
      <c r="F29" s="179"/>
      <c r="G29" s="105"/>
      <c r="H29" s="8">
        <v>1.1399999999999999</v>
      </c>
      <c r="I29" s="98">
        <f>H29*1.158</f>
        <v>1.3201199999999997</v>
      </c>
      <c r="J29" s="42">
        <f t="shared" si="0"/>
        <v>1.1579999999999999</v>
      </c>
      <c r="K29">
        <f t="shared" si="1"/>
        <v>1.118421052631579</v>
      </c>
    </row>
    <row r="30" spans="1:12" ht="26.25" thickBot="1">
      <c r="A30" s="191"/>
      <c r="B30" s="192"/>
      <c r="C30" s="69" t="s">
        <v>15</v>
      </c>
      <c r="D30" s="91">
        <v>1.72</v>
      </c>
      <c r="E30" s="209">
        <v>1.99</v>
      </c>
      <c r="F30" s="210"/>
      <c r="G30" s="105"/>
      <c r="H30" s="8">
        <v>1.72</v>
      </c>
      <c r="I30" s="98">
        <f>H30*1.158</f>
        <v>1.9917599999999998</v>
      </c>
      <c r="J30" s="42">
        <f t="shared" si="0"/>
        <v>1.1579999999999999</v>
      </c>
      <c r="K30">
        <f t="shared" si="1"/>
        <v>1.1177325581395348</v>
      </c>
    </row>
    <row r="31" spans="1:12" ht="32.25" customHeight="1">
      <c r="A31" s="193" t="s">
        <v>22</v>
      </c>
      <c r="B31" s="195" t="s">
        <v>23</v>
      </c>
      <c r="C31" s="67" t="s">
        <v>14</v>
      </c>
      <c r="D31" s="92">
        <v>12.21</v>
      </c>
      <c r="E31" s="211">
        <f>E34+E36+E38+E44+E46</f>
        <v>14.15</v>
      </c>
      <c r="F31" s="212"/>
      <c r="G31" s="105"/>
      <c r="H31" s="8">
        <f>H34+H36+H38+H44+H46</f>
        <v>12.21</v>
      </c>
      <c r="I31" s="98">
        <f>H31*1.16</f>
        <v>14.163600000000001</v>
      </c>
      <c r="J31" s="42">
        <f t="shared" si="0"/>
        <v>1.1599999999999999</v>
      </c>
      <c r="K31">
        <f t="shared" si="1"/>
        <v>1.1191646191646192</v>
      </c>
      <c r="L31">
        <f>E31/D31</f>
        <v>1.1588861588861588</v>
      </c>
    </row>
    <row r="32" spans="1:12" ht="32.25" customHeight="1">
      <c r="A32" s="194"/>
      <c r="B32" s="184"/>
      <c r="C32" s="3" t="s">
        <v>15</v>
      </c>
      <c r="D32" s="79">
        <v>18.399999999999999</v>
      </c>
      <c r="E32" s="178">
        <f>E35+E37+E39+E45+E47</f>
        <v>21.319999999999997</v>
      </c>
      <c r="F32" s="179"/>
      <c r="G32" s="105"/>
      <c r="H32" s="8">
        <f>H35+H37+H39+H45+H47</f>
        <v>18.399999999999999</v>
      </c>
      <c r="I32" s="98">
        <f>H32*1.16</f>
        <v>21.343999999999998</v>
      </c>
      <c r="J32" s="42">
        <f t="shared" si="0"/>
        <v>1.1599999999999999</v>
      </c>
      <c r="K32">
        <f t="shared" si="1"/>
        <v>1.1190217391304347</v>
      </c>
      <c r="L32">
        <f>E32/D32</f>
        <v>1.1586956521739129</v>
      </c>
    </row>
    <row r="33" spans="1:13">
      <c r="A33" s="194"/>
      <c r="B33" s="82" t="s">
        <v>16</v>
      </c>
      <c r="C33" s="4"/>
      <c r="D33" s="79"/>
      <c r="E33" s="178"/>
      <c r="F33" s="179"/>
      <c r="G33" s="105"/>
      <c r="H33" s="8"/>
      <c r="I33" s="98"/>
      <c r="J33" s="42"/>
      <c r="K33" t="e">
        <f t="shared" si="1"/>
        <v>#DIV/0!</v>
      </c>
    </row>
    <row r="34" spans="1:13" ht="27" customHeight="1">
      <c r="A34" s="194"/>
      <c r="B34" s="181" t="s">
        <v>24</v>
      </c>
      <c r="C34" s="3" t="s">
        <v>14</v>
      </c>
      <c r="D34" s="79">
        <v>4.3</v>
      </c>
      <c r="E34" s="178">
        <v>4.9800000000000004</v>
      </c>
      <c r="F34" s="179"/>
      <c r="G34" s="105"/>
      <c r="H34" s="8">
        <v>4.3</v>
      </c>
      <c r="I34" s="98">
        <f>H34*1.159</f>
        <v>4.9836999999999998</v>
      </c>
      <c r="J34" s="42">
        <f t="shared" si="0"/>
        <v>1.159</v>
      </c>
      <c r="K34">
        <f t="shared" si="1"/>
        <v>1.118604651162791</v>
      </c>
    </row>
    <row r="35" spans="1:13" ht="27" customHeight="1">
      <c r="A35" s="194"/>
      <c r="B35" s="181"/>
      <c r="C35" s="3" t="s">
        <v>15</v>
      </c>
      <c r="D35" s="79">
        <v>6.47</v>
      </c>
      <c r="E35" s="178">
        <v>7.5</v>
      </c>
      <c r="F35" s="179"/>
      <c r="G35" s="105"/>
      <c r="H35" s="8">
        <v>6.47</v>
      </c>
      <c r="I35" s="98">
        <f>H35*1.159</f>
        <v>7.4987300000000001</v>
      </c>
      <c r="J35" s="42">
        <f t="shared" si="0"/>
        <v>1.159</v>
      </c>
      <c r="K35">
        <f t="shared" si="1"/>
        <v>1.1193972179289027</v>
      </c>
      <c r="L35">
        <f>E35/E34</f>
        <v>1.506024096385542</v>
      </c>
    </row>
    <row r="36" spans="1:13" ht="25.5">
      <c r="A36" s="194"/>
      <c r="B36" s="181" t="s">
        <v>25</v>
      </c>
      <c r="C36" s="3" t="s">
        <v>14</v>
      </c>
      <c r="D36" s="79">
        <v>1.1399999999999999</v>
      </c>
      <c r="E36" s="178">
        <v>1.32</v>
      </c>
      <c r="F36" s="179"/>
      <c r="G36" s="105"/>
      <c r="H36" s="8">
        <v>1.1399999999999999</v>
      </c>
      <c r="I36" s="98">
        <f>H36*1.16</f>
        <v>1.3223999999999998</v>
      </c>
      <c r="J36" s="42">
        <f t="shared" si="0"/>
        <v>1.1599999999999999</v>
      </c>
      <c r="K36">
        <f t="shared" si="1"/>
        <v>1.118421052631579</v>
      </c>
    </row>
    <row r="37" spans="1:13" ht="25.5">
      <c r="A37" s="194"/>
      <c r="B37" s="181"/>
      <c r="C37" s="3" t="s">
        <v>15</v>
      </c>
      <c r="D37" s="79">
        <v>1.72</v>
      </c>
      <c r="E37" s="178">
        <v>1.99</v>
      </c>
      <c r="F37" s="179"/>
      <c r="G37" s="105"/>
      <c r="H37" s="8">
        <v>1.72</v>
      </c>
      <c r="I37" s="98">
        <f>H37*1.16</f>
        <v>1.9951999999999999</v>
      </c>
      <c r="J37" s="42">
        <f t="shared" si="0"/>
        <v>1.1599999999999999</v>
      </c>
      <c r="K37">
        <f t="shared" si="1"/>
        <v>1.1177325581395348</v>
      </c>
    </row>
    <row r="38" spans="1:13" ht="38.25" customHeight="1">
      <c r="A38" s="194"/>
      <c r="B38" s="181" t="s">
        <v>26</v>
      </c>
      <c r="C38" s="3" t="s">
        <v>14</v>
      </c>
      <c r="D38" s="79">
        <v>2.3199999999999998</v>
      </c>
      <c r="E38" s="178">
        <v>2.69</v>
      </c>
      <c r="F38" s="179"/>
      <c r="G38" s="105"/>
      <c r="H38" s="8">
        <v>2.3199999999999998</v>
      </c>
      <c r="I38" s="98">
        <f>H38*1.159</f>
        <v>2.6888799999999997</v>
      </c>
      <c r="J38" s="42">
        <f t="shared" si="0"/>
        <v>1.159</v>
      </c>
      <c r="K38">
        <f t="shared" si="1"/>
        <v>1.1196120689655173</v>
      </c>
    </row>
    <row r="39" spans="1:13" ht="25.5">
      <c r="A39" s="194"/>
      <c r="B39" s="181"/>
      <c r="C39" s="3" t="s">
        <v>15</v>
      </c>
      <c r="D39" s="79">
        <v>3.52</v>
      </c>
      <c r="E39" s="178">
        <v>4.08</v>
      </c>
      <c r="F39" s="179"/>
      <c r="G39" s="105"/>
      <c r="H39" s="8">
        <v>3.52</v>
      </c>
      <c r="I39" s="98">
        <f>H39*1.159</f>
        <v>4.0796799999999998</v>
      </c>
      <c r="J39" s="42">
        <f t="shared" si="0"/>
        <v>1.159</v>
      </c>
      <c r="K39">
        <f t="shared" si="1"/>
        <v>1.1193181818181819</v>
      </c>
      <c r="L39">
        <f>E39/E38</f>
        <v>1.516728624535316</v>
      </c>
      <c r="M39">
        <f>D39/D38</f>
        <v>1.517241379310345</v>
      </c>
    </row>
    <row r="40" spans="1:13" ht="15.75" thickBot="1">
      <c r="A40" s="103"/>
      <c r="B40" s="104"/>
      <c r="C40" s="67"/>
      <c r="D40" s="92"/>
      <c r="E40" s="201"/>
      <c r="F40" s="202"/>
      <c r="G40" s="105"/>
      <c r="H40" s="8"/>
      <c r="I40" s="98"/>
      <c r="J40" s="42"/>
    </row>
    <row r="41" spans="1:13">
      <c r="A41" s="185" t="s">
        <v>7</v>
      </c>
      <c r="B41" s="187" t="s">
        <v>8</v>
      </c>
      <c r="C41" s="187" t="s">
        <v>80</v>
      </c>
      <c r="D41" s="187" t="s">
        <v>81</v>
      </c>
      <c r="E41" s="187"/>
      <c r="F41" s="203"/>
      <c r="G41" s="105"/>
      <c r="H41" s="8"/>
      <c r="I41" s="98"/>
      <c r="J41" s="42"/>
    </row>
    <row r="42" spans="1:13" ht="30">
      <c r="A42" s="186"/>
      <c r="B42" s="188"/>
      <c r="C42" s="188"/>
      <c r="D42" s="87" t="s">
        <v>82</v>
      </c>
      <c r="E42" s="205" t="s">
        <v>83</v>
      </c>
      <c r="F42" s="206"/>
      <c r="G42" s="105"/>
      <c r="H42" s="8"/>
      <c r="I42" s="98"/>
      <c r="J42" s="42"/>
    </row>
    <row r="43" spans="1:13" ht="15.75" thickBot="1">
      <c r="A43" s="65">
        <v>1</v>
      </c>
      <c r="B43" s="66">
        <v>2</v>
      </c>
      <c r="C43" s="66">
        <v>3</v>
      </c>
      <c r="D43" s="66">
        <v>4</v>
      </c>
      <c r="E43" s="66">
        <v>5</v>
      </c>
      <c r="F43" s="116">
        <v>6</v>
      </c>
      <c r="G43" s="105"/>
      <c r="H43" s="8"/>
      <c r="I43" s="98"/>
      <c r="J43" s="42"/>
    </row>
    <row r="44" spans="1:13" ht="25.5">
      <c r="A44" s="101"/>
      <c r="B44" s="181" t="s">
        <v>20</v>
      </c>
      <c r="C44" s="3" t="s">
        <v>14</v>
      </c>
      <c r="D44" s="79">
        <v>3.31</v>
      </c>
      <c r="E44" s="178">
        <v>3.84</v>
      </c>
      <c r="F44" s="179"/>
      <c r="G44" s="105"/>
      <c r="H44" s="8">
        <v>3.31</v>
      </c>
      <c r="I44" s="98">
        <f>H44*1.16</f>
        <v>3.8395999999999999</v>
      </c>
      <c r="J44" s="42">
        <f t="shared" si="0"/>
        <v>1.1599999999999999</v>
      </c>
      <c r="K44">
        <f t="shared" si="1"/>
        <v>1.1200906344410877</v>
      </c>
    </row>
    <row r="45" spans="1:13" ht="25.5">
      <c r="A45" s="101"/>
      <c r="B45" s="181"/>
      <c r="C45" s="3" t="s">
        <v>15</v>
      </c>
      <c r="D45" s="79">
        <v>4.97</v>
      </c>
      <c r="E45" s="178">
        <v>5.76</v>
      </c>
      <c r="F45" s="179"/>
      <c r="G45" s="105"/>
      <c r="H45" s="8">
        <v>4.97</v>
      </c>
      <c r="I45" s="98">
        <f>H45*1.16</f>
        <v>5.7651999999999992</v>
      </c>
      <c r="J45" s="42">
        <f t="shared" si="0"/>
        <v>1.1599999999999999</v>
      </c>
      <c r="K45">
        <f t="shared" si="1"/>
        <v>1.1192152917505029</v>
      </c>
    </row>
    <row r="46" spans="1:13" ht="25.5">
      <c r="A46" s="101"/>
      <c r="B46" s="181" t="s">
        <v>21</v>
      </c>
      <c r="C46" s="3" t="s">
        <v>14</v>
      </c>
      <c r="D46" s="79">
        <v>1.1399999999999999</v>
      </c>
      <c r="E46" s="178">
        <v>1.32</v>
      </c>
      <c r="F46" s="179"/>
      <c r="G46" s="105"/>
      <c r="H46" s="8">
        <v>1.1399999999999999</v>
      </c>
      <c r="I46" s="98">
        <f>H46*1.158</f>
        <v>1.3201199999999997</v>
      </c>
      <c r="J46" s="42">
        <f t="shared" si="0"/>
        <v>1.1579999999999999</v>
      </c>
      <c r="K46">
        <f t="shared" si="1"/>
        <v>1.118421052631579</v>
      </c>
    </row>
    <row r="47" spans="1:13" ht="26.25" thickBot="1">
      <c r="A47" s="102"/>
      <c r="B47" s="182"/>
      <c r="C47" s="70" t="s">
        <v>15</v>
      </c>
      <c r="D47" s="90">
        <v>1.72</v>
      </c>
      <c r="E47" s="220">
        <v>1.99</v>
      </c>
      <c r="F47" s="221"/>
      <c r="G47" s="105"/>
      <c r="H47" s="8">
        <v>1.72</v>
      </c>
      <c r="I47" s="98">
        <f>H47*1.158</f>
        <v>1.9917599999999998</v>
      </c>
      <c r="J47" s="42">
        <f t="shared" si="0"/>
        <v>1.1579999999999999</v>
      </c>
      <c r="K47">
        <f t="shared" si="1"/>
        <v>1.1177325581395348</v>
      </c>
    </row>
    <row r="48" spans="1:13" ht="27.75" customHeight="1">
      <c r="A48" s="189" t="s">
        <v>27</v>
      </c>
      <c r="B48" s="183" t="s">
        <v>28</v>
      </c>
      <c r="C48" s="68" t="s">
        <v>14</v>
      </c>
      <c r="D48" s="88">
        <v>11.22</v>
      </c>
      <c r="E48" s="207">
        <f>E51+E53+E55+E57+E59</f>
        <v>13.01</v>
      </c>
      <c r="F48" s="208"/>
      <c r="G48" s="105"/>
      <c r="H48" s="8">
        <v>11.22</v>
      </c>
      <c r="I48" s="98">
        <f>H48*1.16</f>
        <v>13.0152</v>
      </c>
      <c r="J48" s="42">
        <f t="shared" si="0"/>
        <v>1.1599999999999999</v>
      </c>
      <c r="K48">
        <f t="shared" si="1"/>
        <v>1.1196524064171123</v>
      </c>
    </row>
    <row r="49" spans="1:12" ht="27.75" customHeight="1">
      <c r="A49" s="190"/>
      <c r="B49" s="184"/>
      <c r="C49" s="3" t="s">
        <v>15</v>
      </c>
      <c r="D49" s="79">
        <v>16.899999999999999</v>
      </c>
      <c r="E49" s="178">
        <v>19.600000000000001</v>
      </c>
      <c r="F49" s="179"/>
      <c r="G49" s="105"/>
      <c r="H49" s="8">
        <v>16.899999999999999</v>
      </c>
      <c r="I49" s="98">
        <f>H49*1.16</f>
        <v>19.603999999999996</v>
      </c>
      <c r="J49" s="42">
        <f t="shared" si="0"/>
        <v>1.1599999999999999</v>
      </c>
      <c r="K49">
        <f t="shared" si="1"/>
        <v>1.1198224852071006</v>
      </c>
    </row>
    <row r="50" spans="1:12">
      <c r="A50" s="190"/>
      <c r="B50" s="82" t="s">
        <v>16</v>
      </c>
      <c r="C50" s="4"/>
      <c r="D50" s="79"/>
      <c r="E50" s="178"/>
      <c r="F50" s="179"/>
      <c r="G50" s="105"/>
      <c r="H50" s="8"/>
      <c r="I50" s="98"/>
      <c r="J50" s="42" t="e">
        <f t="shared" si="0"/>
        <v>#DIV/0!</v>
      </c>
      <c r="K50" t="e">
        <f t="shared" si="1"/>
        <v>#DIV/0!</v>
      </c>
    </row>
    <row r="51" spans="1:12" ht="28.5" customHeight="1">
      <c r="A51" s="190"/>
      <c r="B51" s="181" t="s">
        <v>24</v>
      </c>
      <c r="C51" s="3" t="s">
        <v>14</v>
      </c>
      <c r="D51" s="79">
        <v>3.31</v>
      </c>
      <c r="E51" s="178">
        <v>3.84</v>
      </c>
      <c r="F51" s="179"/>
      <c r="G51" s="105"/>
      <c r="H51" s="8">
        <v>3.31</v>
      </c>
      <c r="I51" s="98">
        <f>H51*1.159</f>
        <v>3.83629</v>
      </c>
      <c r="J51" s="42">
        <f t="shared" si="0"/>
        <v>1.159</v>
      </c>
      <c r="K51">
        <f t="shared" si="1"/>
        <v>1.1200906344410877</v>
      </c>
    </row>
    <row r="52" spans="1:12" ht="28.5" customHeight="1">
      <c r="A52" s="190"/>
      <c r="B52" s="181"/>
      <c r="C52" s="3" t="s">
        <v>15</v>
      </c>
      <c r="D52" s="79">
        <v>4.97</v>
      </c>
      <c r="E52" s="178">
        <v>5.76</v>
      </c>
      <c r="F52" s="179"/>
      <c r="G52" s="105"/>
      <c r="H52" s="8">
        <v>4.97</v>
      </c>
      <c r="I52" s="98">
        <f>H52*1.159</f>
        <v>5.76023</v>
      </c>
      <c r="J52" s="42">
        <f t="shared" si="0"/>
        <v>1.159</v>
      </c>
      <c r="K52">
        <f t="shared" si="1"/>
        <v>1.1192152917505029</v>
      </c>
    </row>
    <row r="53" spans="1:12" ht="25.5">
      <c r="A53" s="190"/>
      <c r="B53" s="181" t="s">
        <v>29</v>
      </c>
      <c r="C53" s="3" t="s">
        <v>14</v>
      </c>
      <c r="D53" s="79">
        <v>1.1399999999999999</v>
      </c>
      <c r="E53" s="178">
        <v>1.32</v>
      </c>
      <c r="F53" s="179"/>
      <c r="G53" s="105"/>
      <c r="H53" s="8">
        <v>1.1399999999999999</v>
      </c>
      <c r="I53" s="98">
        <f>H53*1.16</f>
        <v>1.3223999999999998</v>
      </c>
      <c r="J53" s="42">
        <f t="shared" si="0"/>
        <v>1.1599999999999999</v>
      </c>
      <c r="K53">
        <f t="shared" si="1"/>
        <v>1.118421052631579</v>
      </c>
    </row>
    <row r="54" spans="1:12" ht="25.5">
      <c r="A54" s="190"/>
      <c r="B54" s="181"/>
      <c r="C54" s="3" t="s">
        <v>15</v>
      </c>
      <c r="D54" s="79">
        <v>1.72</v>
      </c>
      <c r="E54" s="178">
        <v>1.99</v>
      </c>
      <c r="F54" s="179"/>
      <c r="G54" s="105"/>
      <c r="H54" s="8">
        <v>1.72</v>
      </c>
      <c r="I54" s="98">
        <f>H54*1.16</f>
        <v>1.9951999999999999</v>
      </c>
      <c r="J54" s="42">
        <f t="shared" si="0"/>
        <v>1.1599999999999999</v>
      </c>
      <c r="K54">
        <f t="shared" si="1"/>
        <v>1.1177325581395348</v>
      </c>
    </row>
    <row r="55" spans="1:12" ht="26.25" customHeight="1">
      <c r="A55" s="190"/>
      <c r="B55" s="181" t="s">
        <v>73</v>
      </c>
      <c r="C55" s="3" t="s">
        <v>14</v>
      </c>
      <c r="D55" s="79">
        <v>2.3199999999999998</v>
      </c>
      <c r="E55" s="178">
        <v>2.69</v>
      </c>
      <c r="F55" s="179"/>
      <c r="G55" s="105"/>
      <c r="H55" s="8">
        <v>2.3199999999999998</v>
      </c>
      <c r="I55" s="98">
        <f>H55*1.159</f>
        <v>2.6888799999999997</v>
      </c>
      <c r="J55" s="42">
        <f t="shared" si="0"/>
        <v>1.159</v>
      </c>
      <c r="K55">
        <f t="shared" si="1"/>
        <v>1.1196120689655173</v>
      </c>
    </row>
    <row r="56" spans="1:12" ht="26.25" customHeight="1">
      <c r="A56" s="190"/>
      <c r="B56" s="181"/>
      <c r="C56" s="3" t="s">
        <v>15</v>
      </c>
      <c r="D56" s="79">
        <v>3.52</v>
      </c>
      <c r="E56" s="178">
        <v>4.08</v>
      </c>
      <c r="F56" s="179"/>
      <c r="G56" s="105"/>
      <c r="H56" s="8">
        <v>3.52</v>
      </c>
      <c r="I56" s="98">
        <f>H56*1.159</f>
        <v>4.0796799999999998</v>
      </c>
      <c r="J56" s="42">
        <f t="shared" si="0"/>
        <v>1.159</v>
      </c>
      <c r="K56">
        <f t="shared" si="1"/>
        <v>1.1193181818181819</v>
      </c>
    </row>
    <row r="57" spans="1:12" ht="25.5">
      <c r="A57" s="190"/>
      <c r="B57" s="181" t="s">
        <v>20</v>
      </c>
      <c r="C57" s="3" t="s">
        <v>14</v>
      </c>
      <c r="D57" s="79">
        <v>3.31</v>
      </c>
      <c r="E57" s="178">
        <v>3.84</v>
      </c>
      <c r="F57" s="179"/>
      <c r="G57" s="105"/>
      <c r="H57" s="8">
        <v>3.31</v>
      </c>
      <c r="I57" s="98">
        <f>H57*1.16</f>
        <v>3.8395999999999999</v>
      </c>
      <c r="J57" s="42">
        <f t="shared" si="0"/>
        <v>1.1599999999999999</v>
      </c>
      <c r="K57">
        <f t="shared" si="1"/>
        <v>1.1200906344410877</v>
      </c>
    </row>
    <row r="58" spans="1:12" ht="25.5">
      <c r="A58" s="190"/>
      <c r="B58" s="181"/>
      <c r="C58" s="3" t="s">
        <v>15</v>
      </c>
      <c r="D58" s="79">
        <v>4.97</v>
      </c>
      <c r="E58" s="178">
        <v>5.76</v>
      </c>
      <c r="F58" s="179"/>
      <c r="G58" s="105"/>
      <c r="H58" s="8">
        <v>4.97</v>
      </c>
      <c r="I58" s="98">
        <f>H58*1.16</f>
        <v>5.7651999999999992</v>
      </c>
      <c r="J58" s="42">
        <f t="shared" si="0"/>
        <v>1.1599999999999999</v>
      </c>
      <c r="K58">
        <f t="shared" si="1"/>
        <v>1.1192152917505029</v>
      </c>
    </row>
    <row r="59" spans="1:12" ht="25.5">
      <c r="A59" s="190"/>
      <c r="B59" s="181" t="s">
        <v>21</v>
      </c>
      <c r="C59" s="3" t="s">
        <v>14</v>
      </c>
      <c r="D59" s="79">
        <v>1.1399999999999999</v>
      </c>
      <c r="E59" s="178">
        <v>1.32</v>
      </c>
      <c r="F59" s="179"/>
      <c r="G59" s="105"/>
      <c r="H59" s="8">
        <v>1.1399999999999999</v>
      </c>
      <c r="I59" s="98">
        <f>H59*1.158</f>
        <v>1.3201199999999997</v>
      </c>
      <c r="J59" s="42">
        <f t="shared" si="0"/>
        <v>1.1579999999999999</v>
      </c>
      <c r="K59">
        <f t="shared" si="1"/>
        <v>1.118421052631579</v>
      </c>
    </row>
    <row r="60" spans="1:12" ht="26.25" thickBot="1">
      <c r="A60" s="191"/>
      <c r="B60" s="192"/>
      <c r="C60" s="69" t="s">
        <v>15</v>
      </c>
      <c r="D60" s="91">
        <v>1.72</v>
      </c>
      <c r="E60" s="209">
        <v>1.99</v>
      </c>
      <c r="F60" s="210"/>
      <c r="G60" s="105"/>
      <c r="H60" s="8">
        <v>1.72</v>
      </c>
      <c r="I60" s="98">
        <f>H60*1.158</f>
        <v>1.9917599999999998</v>
      </c>
      <c r="J60" s="42">
        <f t="shared" si="0"/>
        <v>1.1579999999999999</v>
      </c>
      <c r="K60">
        <f t="shared" si="1"/>
        <v>1.1177325581395348</v>
      </c>
    </row>
    <row r="61" spans="1:12" ht="25.5">
      <c r="A61" s="189" t="s">
        <v>30</v>
      </c>
      <c r="B61" s="183" t="s">
        <v>31</v>
      </c>
      <c r="C61" s="68" t="s">
        <v>14</v>
      </c>
      <c r="D61" s="88">
        <v>2.72</v>
      </c>
      <c r="E61" s="207">
        <v>3.15</v>
      </c>
      <c r="F61" s="208"/>
      <c r="G61" s="105"/>
      <c r="H61" s="8">
        <v>2.72</v>
      </c>
      <c r="I61" s="98">
        <f t="shared" ref="I61:I66" si="2">H61*1.16</f>
        <v>3.1552000000000002</v>
      </c>
      <c r="J61" s="42">
        <f t="shared" si="0"/>
        <v>1.1599999999999999</v>
      </c>
      <c r="K61">
        <f t="shared" si="1"/>
        <v>1.1185661764705881</v>
      </c>
      <c r="L61">
        <f>E61/D61</f>
        <v>1.1580882352941175</v>
      </c>
    </row>
    <row r="62" spans="1:12" ht="26.25" thickBot="1">
      <c r="A62" s="191"/>
      <c r="B62" s="219"/>
      <c r="C62" s="69" t="s">
        <v>15</v>
      </c>
      <c r="D62" s="91">
        <v>2.72</v>
      </c>
      <c r="E62" s="209">
        <v>3.15</v>
      </c>
      <c r="F62" s="210"/>
      <c r="G62" s="105"/>
      <c r="H62" s="8">
        <v>2.72</v>
      </c>
      <c r="I62" s="98">
        <f t="shared" si="2"/>
        <v>3.1552000000000002</v>
      </c>
      <c r="J62" s="42">
        <f t="shared" si="0"/>
        <v>1.1599999999999999</v>
      </c>
      <c r="K62">
        <f t="shared" si="1"/>
        <v>1.1185661764705881</v>
      </c>
      <c r="L62">
        <f t="shared" ref="L62:L66" si="3">E62/D62</f>
        <v>1.1580882352941175</v>
      </c>
    </row>
    <row r="63" spans="1:12" ht="25.5">
      <c r="A63" s="189" t="s">
        <v>32</v>
      </c>
      <c r="B63" s="183" t="s">
        <v>33</v>
      </c>
      <c r="C63" s="68" t="s">
        <v>14</v>
      </c>
      <c r="D63" s="88">
        <v>3.56</v>
      </c>
      <c r="E63" s="207">
        <v>4.13</v>
      </c>
      <c r="F63" s="208"/>
      <c r="G63" s="105"/>
      <c r="H63" s="8">
        <v>3.56</v>
      </c>
      <c r="I63" s="98">
        <f t="shared" si="2"/>
        <v>4.1295999999999999</v>
      </c>
      <c r="J63" s="42">
        <f t="shared" si="0"/>
        <v>1.1599999999999999</v>
      </c>
      <c r="K63">
        <f t="shared" si="1"/>
        <v>1.1200842696629214</v>
      </c>
      <c r="L63">
        <f t="shared" si="3"/>
        <v>1.1601123595505618</v>
      </c>
    </row>
    <row r="64" spans="1:12" ht="26.25" thickBot="1">
      <c r="A64" s="191"/>
      <c r="B64" s="219"/>
      <c r="C64" s="69" t="s">
        <v>15</v>
      </c>
      <c r="D64" s="91">
        <v>5.36</v>
      </c>
      <c r="E64" s="209">
        <v>6.22</v>
      </c>
      <c r="F64" s="210"/>
      <c r="G64" s="105"/>
      <c r="H64" s="8">
        <v>5.36</v>
      </c>
      <c r="I64" s="98">
        <f t="shared" si="2"/>
        <v>6.2176</v>
      </c>
      <c r="J64" s="42">
        <f t="shared" si="0"/>
        <v>1.1599999999999999</v>
      </c>
      <c r="K64">
        <f t="shared" si="1"/>
        <v>1.1203358208955223</v>
      </c>
      <c r="L64">
        <f t="shared" si="3"/>
        <v>1.1604477611940298</v>
      </c>
    </row>
    <row r="65" spans="1:14" ht="26.25" customHeight="1">
      <c r="A65" s="213" t="s">
        <v>34</v>
      </c>
      <c r="B65" s="195" t="s">
        <v>35</v>
      </c>
      <c r="C65" s="109" t="s">
        <v>36</v>
      </c>
      <c r="D65" s="92">
        <v>55</v>
      </c>
      <c r="E65" s="214">
        <v>63.8</v>
      </c>
      <c r="F65" s="215"/>
      <c r="G65" s="105"/>
      <c r="H65" s="99">
        <v>55</v>
      </c>
      <c r="I65" s="100">
        <f t="shared" si="2"/>
        <v>63.8</v>
      </c>
      <c r="J65" s="43">
        <f t="shared" si="0"/>
        <v>1.1599999999999999</v>
      </c>
      <c r="K65">
        <f t="shared" si="1"/>
        <v>1.1199999999999999</v>
      </c>
      <c r="L65">
        <f t="shared" si="3"/>
        <v>1.1599999999999999</v>
      </c>
      <c r="N65">
        <f>(D65*3+E65*9)/(D65*12)</f>
        <v>1.1199999999999999</v>
      </c>
    </row>
    <row r="66" spans="1:14" ht="26.25" customHeight="1" thickBot="1">
      <c r="A66" s="218"/>
      <c r="B66" s="199"/>
      <c r="C66" s="108" t="s">
        <v>37</v>
      </c>
      <c r="D66" s="90">
        <v>55</v>
      </c>
      <c r="E66" s="216">
        <v>63.8</v>
      </c>
      <c r="F66" s="217"/>
      <c r="G66" s="105"/>
      <c r="H66" s="99">
        <v>55</v>
      </c>
      <c r="I66" s="100">
        <f t="shared" si="2"/>
        <v>63.8</v>
      </c>
      <c r="J66" s="43">
        <f t="shared" si="0"/>
        <v>1.1599999999999999</v>
      </c>
      <c r="K66">
        <f t="shared" si="1"/>
        <v>1.1199999999999999</v>
      </c>
      <c r="L66">
        <f t="shared" si="3"/>
        <v>1.1599999999999999</v>
      </c>
    </row>
    <row r="67" spans="1:14" ht="36" customHeight="1" thickBot="1">
      <c r="A67" s="132" t="s">
        <v>78</v>
      </c>
      <c r="B67" s="133" t="s">
        <v>79</v>
      </c>
      <c r="C67" s="134" t="s">
        <v>80</v>
      </c>
      <c r="D67" s="135" t="s">
        <v>70</v>
      </c>
      <c r="E67" s="135" t="s">
        <v>71</v>
      </c>
      <c r="F67" s="136" t="s">
        <v>72</v>
      </c>
      <c r="G67" s="111"/>
      <c r="H67" s="8"/>
      <c r="I67" s="7"/>
    </row>
    <row r="68" spans="1:14" ht="22.5" customHeight="1">
      <c r="A68" s="189" t="s">
        <v>10</v>
      </c>
      <c r="B68" s="83" t="s">
        <v>38</v>
      </c>
      <c r="C68" s="73"/>
      <c r="D68" s="74"/>
      <c r="E68" s="74"/>
      <c r="F68" s="117"/>
      <c r="G68" s="115"/>
      <c r="H68" s="7"/>
      <c r="I68" s="7"/>
    </row>
    <row r="69" spans="1:14" ht="18.75" customHeight="1">
      <c r="A69" s="190"/>
      <c r="B69" s="80" t="s">
        <v>39</v>
      </c>
      <c r="C69" s="106" t="s">
        <v>40</v>
      </c>
      <c r="D69" s="79">
        <v>35.270000000000003</v>
      </c>
      <c r="E69" s="79">
        <v>36.729999999999997</v>
      </c>
      <c r="F69" s="118">
        <v>37.630000000000003</v>
      </c>
      <c r="G69" s="105"/>
      <c r="H69" s="8">
        <v>35.270000000000003</v>
      </c>
      <c r="I69" s="7">
        <f>E69/D69</f>
        <v>1.0413949532180322</v>
      </c>
      <c r="J69">
        <f>F69/D69</f>
        <v>1.0669123901332578</v>
      </c>
    </row>
    <row r="70" spans="1:14" ht="26.25" thickBot="1">
      <c r="A70" s="191"/>
      <c r="B70" s="86" t="s">
        <v>41</v>
      </c>
      <c r="C70" s="107" t="s">
        <v>42</v>
      </c>
      <c r="D70" s="91">
        <v>52.9</v>
      </c>
      <c r="E70" s="91">
        <f>E69*1.5</f>
        <v>55.094999999999999</v>
      </c>
      <c r="F70" s="119">
        <f>F69*1.5</f>
        <v>56.445000000000007</v>
      </c>
      <c r="G70" s="105"/>
      <c r="H70" s="8">
        <v>52.9</v>
      </c>
      <c r="I70" s="7">
        <f t="shared" ref="I70:I98" si="4">E70/D70</f>
        <v>1.0414933837429112</v>
      </c>
      <c r="J70">
        <f t="shared" ref="J70:J98" si="5">F70/D70</f>
        <v>1.0670132325141779</v>
      </c>
    </row>
    <row r="71" spans="1:14" ht="26.25" customHeight="1">
      <c r="A71" s="189" t="s">
        <v>30</v>
      </c>
      <c r="B71" s="83" t="s">
        <v>43</v>
      </c>
      <c r="C71" s="125"/>
      <c r="D71" s="88"/>
      <c r="E71" s="88"/>
      <c r="F71" s="126"/>
      <c r="G71" s="105"/>
      <c r="H71" s="7"/>
      <c r="I71" s="7"/>
    </row>
    <row r="72" spans="1:14">
      <c r="A72" s="190"/>
      <c r="B72" s="80" t="s">
        <v>44</v>
      </c>
      <c r="C72" s="106" t="s">
        <v>45</v>
      </c>
      <c r="D72" s="79">
        <v>108.42</v>
      </c>
      <c r="E72" s="79">
        <v>112.91</v>
      </c>
      <c r="F72" s="118">
        <v>115.69</v>
      </c>
      <c r="G72" s="105"/>
      <c r="H72" s="8">
        <v>108.42</v>
      </c>
      <c r="I72" s="7">
        <f t="shared" si="4"/>
        <v>1.0414130234274119</v>
      </c>
      <c r="J72">
        <f t="shared" si="5"/>
        <v>1.0670540490684375</v>
      </c>
    </row>
    <row r="73" spans="1:14" ht="30" customHeight="1">
      <c r="A73" s="190"/>
      <c r="B73" s="80" t="s">
        <v>46</v>
      </c>
      <c r="C73" s="106" t="s">
        <v>47</v>
      </c>
      <c r="D73" s="79">
        <v>392.48</v>
      </c>
      <c r="E73" s="79">
        <v>408.73</v>
      </c>
      <c r="F73" s="118">
        <v>418.8</v>
      </c>
      <c r="G73" s="105"/>
      <c r="H73" s="8">
        <v>392.48</v>
      </c>
      <c r="I73" s="7">
        <f t="shared" si="4"/>
        <v>1.0414033836119039</v>
      </c>
      <c r="J73">
        <f t="shared" si="5"/>
        <v>1.0670607419486342</v>
      </c>
    </row>
    <row r="74" spans="1:14" ht="21" customHeight="1">
      <c r="A74" s="190"/>
      <c r="B74" s="80" t="s">
        <v>48</v>
      </c>
      <c r="C74" s="106" t="s">
        <v>47</v>
      </c>
      <c r="D74" s="79">
        <v>318.75</v>
      </c>
      <c r="E74" s="79">
        <v>331.96</v>
      </c>
      <c r="F74" s="118">
        <v>340.13</v>
      </c>
      <c r="G74" s="105"/>
      <c r="H74" s="8">
        <v>318.75</v>
      </c>
      <c r="I74" s="7">
        <f t="shared" si="4"/>
        <v>1.041443137254902</v>
      </c>
      <c r="J74">
        <f t="shared" si="5"/>
        <v>1.0670745098039216</v>
      </c>
    </row>
    <row r="75" spans="1:14" ht="18" customHeight="1">
      <c r="A75" s="190"/>
      <c r="B75" s="80" t="s">
        <v>49</v>
      </c>
      <c r="C75" s="106" t="s">
        <v>47</v>
      </c>
      <c r="D75" s="79">
        <v>162.63</v>
      </c>
      <c r="E75" s="79">
        <v>169.37</v>
      </c>
      <c r="F75" s="118">
        <v>173.54</v>
      </c>
      <c r="G75" s="105"/>
      <c r="H75" s="8">
        <v>162.63</v>
      </c>
      <c r="I75" s="7">
        <f t="shared" si="4"/>
        <v>1.0414437680624731</v>
      </c>
      <c r="J75">
        <f t="shared" si="5"/>
        <v>1.0670847937034986</v>
      </c>
    </row>
    <row r="76" spans="1:14" ht="27.75" customHeight="1" thickBot="1">
      <c r="A76" s="191"/>
      <c r="B76" s="86" t="s">
        <v>50</v>
      </c>
      <c r="C76" s="107" t="s">
        <v>47</v>
      </c>
      <c r="D76" s="91">
        <v>345.86</v>
      </c>
      <c r="E76" s="91">
        <v>360.18</v>
      </c>
      <c r="F76" s="119">
        <v>369.05</v>
      </c>
      <c r="G76" s="105"/>
      <c r="H76" s="8">
        <v>345.86</v>
      </c>
      <c r="I76" s="7">
        <f t="shared" si="4"/>
        <v>1.0414040363152721</v>
      </c>
      <c r="J76">
        <f t="shared" si="5"/>
        <v>1.0670502515468687</v>
      </c>
    </row>
    <row r="77" spans="1:14" ht="35.25" customHeight="1">
      <c r="A77" s="122" t="s">
        <v>78</v>
      </c>
      <c r="B77" s="89" t="s">
        <v>79</v>
      </c>
      <c r="C77" s="123" t="s">
        <v>80</v>
      </c>
      <c r="D77" s="94" t="s">
        <v>70</v>
      </c>
      <c r="E77" s="94" t="s">
        <v>71</v>
      </c>
      <c r="F77" s="124" t="s">
        <v>72</v>
      </c>
      <c r="G77" s="105"/>
      <c r="H77" s="8"/>
      <c r="I77" s="7"/>
    </row>
    <row r="78" spans="1:14" ht="15" customHeight="1" thickBot="1">
      <c r="A78" s="127">
        <v>1</v>
      </c>
      <c r="B78" s="128" t="s">
        <v>112</v>
      </c>
      <c r="C78" s="128" t="s">
        <v>165</v>
      </c>
      <c r="D78" s="129" t="s">
        <v>139</v>
      </c>
      <c r="E78" s="129" t="s">
        <v>140</v>
      </c>
      <c r="F78" s="130" t="s">
        <v>141</v>
      </c>
      <c r="G78" s="105"/>
      <c r="H78" s="8"/>
      <c r="I78" s="7"/>
    </row>
    <row r="79" spans="1:14" ht="27.75" customHeight="1">
      <c r="A79" s="189" t="s">
        <v>32</v>
      </c>
      <c r="B79" s="83" t="s">
        <v>51</v>
      </c>
      <c r="C79" s="131" t="s">
        <v>52</v>
      </c>
      <c r="D79" s="88">
        <v>20.8</v>
      </c>
      <c r="E79" s="88">
        <v>22.05</v>
      </c>
      <c r="F79" s="126">
        <v>23.25</v>
      </c>
      <c r="G79" s="105"/>
      <c r="H79" s="8">
        <v>20.8</v>
      </c>
      <c r="I79" s="7">
        <f t="shared" si="4"/>
        <v>1.0600961538461537</v>
      </c>
      <c r="J79" s="25">
        <f t="shared" si="5"/>
        <v>1.1177884615384615</v>
      </c>
    </row>
    <row r="80" spans="1:14" ht="25.5">
      <c r="A80" s="190"/>
      <c r="B80" s="80" t="s">
        <v>53</v>
      </c>
      <c r="C80" s="106" t="s">
        <v>47</v>
      </c>
      <c r="D80" s="79">
        <v>69.260000000000005</v>
      </c>
      <c r="E80" s="79">
        <v>73.430000000000007</v>
      </c>
      <c r="F80" s="118">
        <v>77.42</v>
      </c>
      <c r="G80" s="105"/>
      <c r="H80" s="8">
        <v>69.260000000000005</v>
      </c>
      <c r="I80" s="7">
        <f t="shared" si="4"/>
        <v>1.0602079122148427</v>
      </c>
      <c r="J80" s="25">
        <f t="shared" si="5"/>
        <v>1.1178169217441525</v>
      </c>
    </row>
    <row r="81" spans="1:10" ht="37.5" customHeight="1">
      <c r="A81" s="190"/>
      <c r="B81" s="80" t="s">
        <v>54</v>
      </c>
      <c r="C81" s="106" t="s">
        <v>47</v>
      </c>
      <c r="D81" s="79">
        <v>86.52</v>
      </c>
      <c r="E81" s="79">
        <v>91.73</v>
      </c>
      <c r="F81" s="118">
        <v>96.72</v>
      </c>
      <c r="G81" s="105"/>
      <c r="H81" s="8">
        <v>86.52</v>
      </c>
      <c r="I81" s="7">
        <f t="shared" si="4"/>
        <v>1.0602172907998151</v>
      </c>
      <c r="J81" s="25">
        <f t="shared" si="5"/>
        <v>1.1178918169209431</v>
      </c>
    </row>
    <row r="82" spans="1:10" ht="50.25" customHeight="1">
      <c r="A82" s="190"/>
      <c r="B82" s="80" t="s">
        <v>163</v>
      </c>
      <c r="C82" s="106" t="s">
        <v>47</v>
      </c>
      <c r="D82" s="79">
        <v>103.37</v>
      </c>
      <c r="E82" s="79">
        <v>109.59</v>
      </c>
      <c r="F82" s="118">
        <v>115.55</v>
      </c>
      <c r="G82" s="105"/>
      <c r="H82" s="8">
        <v>103.37</v>
      </c>
      <c r="I82" s="7">
        <f t="shared" si="4"/>
        <v>1.0601721969623681</v>
      </c>
      <c r="J82">
        <f t="shared" si="5"/>
        <v>1.1178291573957626</v>
      </c>
    </row>
    <row r="83" spans="1:10" ht="57.75" customHeight="1">
      <c r="A83" s="190"/>
      <c r="B83" s="80" t="s">
        <v>55</v>
      </c>
      <c r="C83" s="106" t="s">
        <v>47</v>
      </c>
      <c r="D83" s="79">
        <v>129.16</v>
      </c>
      <c r="E83" s="79">
        <v>136.93</v>
      </c>
      <c r="F83" s="118">
        <v>144.38</v>
      </c>
      <c r="G83" s="105"/>
      <c r="H83" s="8">
        <v>129.16</v>
      </c>
      <c r="I83" s="7">
        <f t="shared" si="4"/>
        <v>1.0601579436358006</v>
      </c>
      <c r="J83" s="25">
        <f t="shared" si="5"/>
        <v>1.1178383400433571</v>
      </c>
    </row>
    <row r="84" spans="1:10" ht="42" customHeight="1">
      <c r="A84" s="190"/>
      <c r="B84" s="80" t="s">
        <v>56</v>
      </c>
      <c r="C84" s="106" t="s">
        <v>47</v>
      </c>
      <c r="D84" s="79">
        <v>148.51</v>
      </c>
      <c r="E84" s="79">
        <v>157.44</v>
      </c>
      <c r="F84" s="118">
        <v>166.01</v>
      </c>
      <c r="G84" s="105"/>
      <c r="H84" s="8">
        <v>148.51</v>
      </c>
      <c r="I84" s="7">
        <f t="shared" si="4"/>
        <v>1.060130630933944</v>
      </c>
      <c r="J84" s="25">
        <f t="shared" si="5"/>
        <v>1.1178371826813009</v>
      </c>
    </row>
    <row r="85" spans="1:10" ht="39.75" customHeight="1">
      <c r="A85" s="190"/>
      <c r="B85" s="80" t="s">
        <v>57</v>
      </c>
      <c r="C85" s="106" t="s">
        <v>47</v>
      </c>
      <c r="D85" s="79">
        <v>80.91</v>
      </c>
      <c r="E85" s="79">
        <v>85.77</v>
      </c>
      <c r="F85" s="118">
        <v>90.44</v>
      </c>
      <c r="G85" s="105"/>
      <c r="H85" s="8">
        <v>80.91</v>
      </c>
      <c r="I85" s="7">
        <f t="shared" si="4"/>
        <v>1.0600667408231368</v>
      </c>
      <c r="J85" s="25">
        <f t="shared" si="5"/>
        <v>1.1177851934247931</v>
      </c>
    </row>
    <row r="86" spans="1:10" ht="38.25">
      <c r="A86" s="190"/>
      <c r="B86" s="80" t="s">
        <v>58</v>
      </c>
      <c r="C86" s="106" t="s">
        <v>47</v>
      </c>
      <c r="D86" s="79">
        <v>95.05</v>
      </c>
      <c r="E86" s="79">
        <v>100.77</v>
      </c>
      <c r="F86" s="118">
        <v>106.25</v>
      </c>
      <c r="G86" s="105"/>
      <c r="H86" s="8">
        <v>95.05</v>
      </c>
      <c r="I86" s="7">
        <f t="shared" si="4"/>
        <v>1.0601788532351395</v>
      </c>
      <c r="J86" s="25">
        <f t="shared" si="5"/>
        <v>1.1178327196212521</v>
      </c>
    </row>
    <row r="87" spans="1:10" ht="45" customHeight="1">
      <c r="A87" s="190"/>
      <c r="B87" s="80" t="s">
        <v>59</v>
      </c>
      <c r="C87" s="106" t="s">
        <v>47</v>
      </c>
      <c r="D87" s="79">
        <v>103.37</v>
      </c>
      <c r="E87" s="79">
        <v>109.59</v>
      </c>
      <c r="F87" s="118">
        <v>115.55</v>
      </c>
      <c r="G87" s="105"/>
      <c r="H87" s="8">
        <v>103.37</v>
      </c>
      <c r="I87" s="7">
        <f t="shared" si="4"/>
        <v>1.0601721969623681</v>
      </c>
      <c r="J87" s="25">
        <f t="shared" si="5"/>
        <v>1.1178291573957626</v>
      </c>
    </row>
    <row r="88" spans="1:10" ht="21" customHeight="1" thickBot="1">
      <c r="A88" s="191"/>
      <c r="B88" s="86" t="s">
        <v>60</v>
      </c>
      <c r="C88" s="107" t="s">
        <v>47</v>
      </c>
      <c r="D88" s="91">
        <v>69.260000000000005</v>
      </c>
      <c r="E88" s="91">
        <v>73.430000000000007</v>
      </c>
      <c r="F88" s="119">
        <v>77.42</v>
      </c>
      <c r="G88" s="105"/>
      <c r="H88" s="8">
        <v>69.260000000000005</v>
      </c>
      <c r="I88" s="7">
        <f t="shared" si="4"/>
        <v>1.0602079122148427</v>
      </c>
      <c r="J88" s="25">
        <f t="shared" si="5"/>
        <v>1.1178169217441525</v>
      </c>
    </row>
    <row r="89" spans="1:10" ht="31.5" customHeight="1">
      <c r="A89" s="213" t="s">
        <v>34</v>
      </c>
      <c r="B89" s="81" t="s">
        <v>61</v>
      </c>
      <c r="C89" s="109" t="s">
        <v>52</v>
      </c>
      <c r="D89" s="92">
        <v>26.24</v>
      </c>
      <c r="E89" s="92">
        <v>27.81</v>
      </c>
      <c r="F89" s="120">
        <v>29.32</v>
      </c>
      <c r="G89" s="105"/>
      <c r="H89" s="8">
        <v>26.24</v>
      </c>
      <c r="I89" s="7">
        <f t="shared" si="4"/>
        <v>1.0598323170731707</v>
      </c>
      <c r="J89">
        <f t="shared" si="5"/>
        <v>1.1173780487804879</v>
      </c>
    </row>
    <row r="90" spans="1:10" ht="21" customHeight="1">
      <c r="A90" s="190"/>
      <c r="B90" s="80" t="s">
        <v>62</v>
      </c>
      <c r="C90" s="106" t="s">
        <v>47</v>
      </c>
      <c r="D90" s="79">
        <v>87.37</v>
      </c>
      <c r="E90" s="79">
        <v>92.61</v>
      </c>
      <c r="F90" s="118">
        <v>97.64</v>
      </c>
      <c r="G90" s="105"/>
      <c r="H90" s="8">
        <v>87.37</v>
      </c>
      <c r="I90" s="7">
        <f t="shared" si="4"/>
        <v>1.0599748197321734</v>
      </c>
      <c r="J90" s="25">
        <f t="shared" si="5"/>
        <v>1.1175460684445462</v>
      </c>
    </row>
    <row r="91" spans="1:10" ht="43.5" customHeight="1">
      <c r="A91" s="190"/>
      <c r="B91" s="80" t="s">
        <v>63</v>
      </c>
      <c r="C91" s="106" t="s">
        <v>47</v>
      </c>
      <c r="D91" s="79">
        <v>109.15</v>
      </c>
      <c r="E91" s="79">
        <v>115.69</v>
      </c>
      <c r="F91" s="118">
        <v>121.97</v>
      </c>
      <c r="G91" s="105"/>
      <c r="H91" s="8">
        <v>109.15</v>
      </c>
      <c r="I91" s="7">
        <f t="shared" si="4"/>
        <v>1.0599175446633073</v>
      </c>
      <c r="J91" s="25">
        <f t="shared" si="5"/>
        <v>1.1174530462666055</v>
      </c>
    </row>
    <row r="92" spans="1:10" ht="53.25" customHeight="1">
      <c r="A92" s="190"/>
      <c r="B92" s="80" t="s">
        <v>64</v>
      </c>
      <c r="C92" s="106" t="s">
        <v>47</v>
      </c>
      <c r="D92" s="79">
        <v>130.41</v>
      </c>
      <c r="E92" s="79">
        <v>138.22</v>
      </c>
      <c r="F92" s="118">
        <v>145.72</v>
      </c>
      <c r="G92" s="105"/>
      <c r="H92" s="8">
        <v>130.41</v>
      </c>
      <c r="I92" s="7">
        <f t="shared" si="4"/>
        <v>1.0598880453952917</v>
      </c>
      <c r="J92">
        <f t="shared" si="5"/>
        <v>1.1173989724714362</v>
      </c>
    </row>
    <row r="93" spans="1:10" ht="55.5" customHeight="1">
      <c r="A93" s="190"/>
      <c r="B93" s="80" t="s">
        <v>65</v>
      </c>
      <c r="C93" s="106" t="s">
        <v>47</v>
      </c>
      <c r="D93" s="79">
        <v>162.94999999999999</v>
      </c>
      <c r="E93" s="79">
        <v>172.7</v>
      </c>
      <c r="F93" s="118">
        <v>182.08</v>
      </c>
      <c r="G93" s="105"/>
      <c r="H93" s="8">
        <v>162.94999999999999</v>
      </c>
      <c r="I93" s="7">
        <f t="shared" si="4"/>
        <v>1.0598343050015342</v>
      </c>
      <c r="J93">
        <f t="shared" si="5"/>
        <v>1.1173979748389078</v>
      </c>
    </row>
    <row r="94" spans="1:10" ht="43.5" customHeight="1">
      <c r="A94" s="190"/>
      <c r="B94" s="80" t="s">
        <v>66</v>
      </c>
      <c r="C94" s="106" t="s">
        <v>47</v>
      </c>
      <c r="D94" s="79">
        <v>187.35</v>
      </c>
      <c r="E94" s="79">
        <v>198.56</v>
      </c>
      <c r="F94" s="118">
        <v>209.34</v>
      </c>
      <c r="G94" s="105"/>
      <c r="H94" s="8">
        <v>187.35</v>
      </c>
      <c r="I94" s="7">
        <f t="shared" si="4"/>
        <v>1.059834534294102</v>
      </c>
      <c r="J94">
        <f t="shared" si="5"/>
        <v>1.1173738991192954</v>
      </c>
    </row>
    <row r="95" spans="1:10" ht="36" customHeight="1">
      <c r="A95" s="190"/>
      <c r="B95" s="80" t="s">
        <v>67</v>
      </c>
      <c r="C95" s="106" t="s">
        <v>47</v>
      </c>
      <c r="D95" s="79">
        <v>179.21</v>
      </c>
      <c r="E95" s="79">
        <v>189.94</v>
      </c>
      <c r="F95" s="118">
        <v>200.26</v>
      </c>
      <c r="G95" s="105"/>
      <c r="H95" s="8">
        <v>179.21</v>
      </c>
      <c r="I95" s="7">
        <f t="shared" si="4"/>
        <v>1.0598738909659058</v>
      </c>
      <c r="J95">
        <f t="shared" si="5"/>
        <v>1.1174599631716979</v>
      </c>
    </row>
    <row r="96" spans="1:10" ht="39.75" customHeight="1">
      <c r="A96" s="190"/>
      <c r="B96" s="80" t="s">
        <v>68</v>
      </c>
      <c r="C96" s="106" t="s">
        <v>47</v>
      </c>
      <c r="D96" s="79">
        <v>203.62</v>
      </c>
      <c r="E96" s="79">
        <v>215.81</v>
      </c>
      <c r="F96" s="118">
        <v>227.52</v>
      </c>
      <c r="G96" s="105"/>
      <c r="H96" s="8">
        <v>203.62</v>
      </c>
      <c r="I96" s="7">
        <f t="shared" si="4"/>
        <v>1.0598664178371475</v>
      </c>
      <c r="J96">
        <f t="shared" si="5"/>
        <v>1.1173755033886652</v>
      </c>
    </row>
    <row r="97" spans="1:10" ht="24.75" customHeight="1">
      <c r="A97" s="190"/>
      <c r="B97" s="80" t="s">
        <v>69</v>
      </c>
      <c r="C97" s="106" t="s">
        <v>47</v>
      </c>
      <c r="D97" s="79">
        <v>225.4</v>
      </c>
      <c r="E97" s="79">
        <v>238.89</v>
      </c>
      <c r="F97" s="118">
        <v>251.86</v>
      </c>
      <c r="G97" s="105"/>
      <c r="H97" s="8">
        <v>225.4</v>
      </c>
      <c r="I97" s="7">
        <f t="shared" si="4"/>
        <v>1.059849157054126</v>
      </c>
      <c r="J97">
        <f t="shared" si="5"/>
        <v>1.1173913043478261</v>
      </c>
    </row>
    <row r="98" spans="1:10" ht="26.25" customHeight="1" thickBot="1">
      <c r="A98" s="191"/>
      <c r="B98" s="86" t="s">
        <v>169</v>
      </c>
      <c r="C98" s="107" t="s">
        <v>47</v>
      </c>
      <c r="D98" s="91">
        <v>126.73</v>
      </c>
      <c r="E98" s="91">
        <v>134.32</v>
      </c>
      <c r="F98" s="119">
        <v>141.62</v>
      </c>
      <c r="G98" s="105"/>
      <c r="H98" s="8">
        <v>126.73</v>
      </c>
      <c r="I98" s="7">
        <f t="shared" si="4"/>
        <v>1.0598911070780399</v>
      </c>
      <c r="J98">
        <f t="shared" si="5"/>
        <v>1.1174938846366291</v>
      </c>
    </row>
  </sheetData>
  <mergeCells count="95">
    <mergeCell ref="E46:F46"/>
    <mergeCell ref="E47:F47"/>
    <mergeCell ref="A41:A42"/>
    <mergeCell ref="B41:B42"/>
    <mergeCell ref="C41:C42"/>
    <mergeCell ref="D41:F41"/>
    <mergeCell ref="E42:F42"/>
    <mergeCell ref="A89:A98"/>
    <mergeCell ref="E61:F61"/>
    <mergeCell ref="E62:F62"/>
    <mergeCell ref="E63:F63"/>
    <mergeCell ref="E64:F64"/>
    <mergeCell ref="E65:F65"/>
    <mergeCell ref="E66:F66"/>
    <mergeCell ref="A68:A70"/>
    <mergeCell ref="A63:A64"/>
    <mergeCell ref="A65:A66"/>
    <mergeCell ref="A61:A62"/>
    <mergeCell ref="B61:B62"/>
    <mergeCell ref="B63:B64"/>
    <mergeCell ref="B65:B66"/>
    <mergeCell ref="E28:F28"/>
    <mergeCell ref="E29:F29"/>
    <mergeCell ref="E30:F30"/>
    <mergeCell ref="E31:F31"/>
    <mergeCell ref="A79:A88"/>
    <mergeCell ref="A71:A76"/>
    <mergeCell ref="E59:F59"/>
    <mergeCell ref="E60:F60"/>
    <mergeCell ref="E49:F49"/>
    <mergeCell ref="E50:F50"/>
    <mergeCell ref="E51:F51"/>
    <mergeCell ref="E52:F52"/>
    <mergeCell ref="E53:F53"/>
    <mergeCell ref="E54:F54"/>
    <mergeCell ref="E57:F57"/>
    <mergeCell ref="E58:F58"/>
    <mergeCell ref="E23:F23"/>
    <mergeCell ref="E24:F24"/>
    <mergeCell ref="E25:F25"/>
    <mergeCell ref="E26:F26"/>
    <mergeCell ref="E27:F27"/>
    <mergeCell ref="B55:B56"/>
    <mergeCell ref="B57:B58"/>
    <mergeCell ref="B38:B39"/>
    <mergeCell ref="B44:B45"/>
    <mergeCell ref="E34:F34"/>
    <mergeCell ref="E35:F35"/>
    <mergeCell ref="E36:F36"/>
    <mergeCell ref="E37:F37"/>
    <mergeCell ref="E38:F38"/>
    <mergeCell ref="E55:F55"/>
    <mergeCell ref="E56:F56"/>
    <mergeCell ref="E39:F39"/>
    <mergeCell ref="E40:F40"/>
    <mergeCell ref="E48:F48"/>
    <mergeCell ref="E44:F44"/>
    <mergeCell ref="E45:F45"/>
    <mergeCell ref="A6:F6"/>
    <mergeCell ref="A7:F7"/>
    <mergeCell ref="A8:F8"/>
    <mergeCell ref="A9:F9"/>
    <mergeCell ref="A10:F10"/>
    <mergeCell ref="B53:B54"/>
    <mergeCell ref="A13:A14"/>
    <mergeCell ref="B13:B14"/>
    <mergeCell ref="C13:C14"/>
    <mergeCell ref="B34:B35"/>
    <mergeCell ref="B36:B37"/>
    <mergeCell ref="A18:A30"/>
    <mergeCell ref="B29:B30"/>
    <mergeCell ref="A31:A39"/>
    <mergeCell ref="B25:B26"/>
    <mergeCell ref="B31:B32"/>
    <mergeCell ref="B16:F16"/>
    <mergeCell ref="B17:F17"/>
    <mergeCell ref="E19:F19"/>
    <mergeCell ref="A48:A60"/>
    <mergeCell ref="B59:B60"/>
    <mergeCell ref="E32:F32"/>
    <mergeCell ref="A11:F11"/>
    <mergeCell ref="B46:B47"/>
    <mergeCell ref="B48:B49"/>
    <mergeCell ref="B51:B52"/>
    <mergeCell ref="E20:F20"/>
    <mergeCell ref="E33:F33"/>
    <mergeCell ref="D13:F13"/>
    <mergeCell ref="B18:B19"/>
    <mergeCell ref="B21:B22"/>
    <mergeCell ref="B23:B24"/>
    <mergeCell ref="B27:B28"/>
    <mergeCell ref="E14:F14"/>
    <mergeCell ref="E18:F18"/>
    <mergeCell ref="E21:F21"/>
    <mergeCell ref="E22:F22"/>
  </mergeCells>
  <pageMargins left="0.70866141732283472" right="0.15748031496062992" top="0.23622047244094491" bottom="0.19685039370078741" header="0.15748031496062992" footer="0.15748031496062992"/>
  <pageSetup paperSize="9" scale="93" orientation="portrait" verticalDpi="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topLeftCell="A22" zoomScaleNormal="100" workbookViewId="0">
      <selection activeCell="F31" sqref="A1:F31"/>
    </sheetView>
  </sheetViews>
  <sheetFormatPr defaultRowHeight="15"/>
  <cols>
    <col min="1" max="1" width="7.140625" customWidth="1"/>
    <col min="2" max="2" width="38" customWidth="1"/>
    <col min="3" max="3" width="10.5703125" customWidth="1"/>
    <col min="4" max="6" width="13.28515625" customWidth="1"/>
  </cols>
  <sheetData>
    <row r="1" spans="1:10">
      <c r="A1" s="1"/>
      <c r="B1" s="1"/>
      <c r="C1" s="2" t="s">
        <v>166</v>
      </c>
      <c r="D1" s="1"/>
      <c r="E1" s="1"/>
      <c r="F1" s="1"/>
      <c r="G1" s="1"/>
      <c r="H1" s="1"/>
    </row>
    <row r="2" spans="1:10">
      <c r="A2" s="1"/>
      <c r="B2" s="1"/>
      <c r="C2" s="2" t="s">
        <v>99</v>
      </c>
      <c r="D2" s="1"/>
      <c r="E2" s="1"/>
      <c r="F2" s="1"/>
      <c r="G2" s="1"/>
      <c r="H2" s="1"/>
    </row>
    <row r="3" spans="1:10">
      <c r="A3" s="1"/>
      <c r="B3" s="1"/>
      <c r="C3" s="2" t="s">
        <v>100</v>
      </c>
      <c r="D3" s="1"/>
      <c r="E3" s="1"/>
      <c r="F3" s="1"/>
      <c r="G3" s="1"/>
      <c r="H3" s="1"/>
    </row>
    <row r="4" spans="1:10">
      <c r="A4" s="1"/>
      <c r="B4" s="1"/>
      <c r="C4" s="2" t="s">
        <v>155</v>
      </c>
      <c r="D4" s="1"/>
      <c r="E4" s="1"/>
      <c r="F4" s="1"/>
      <c r="G4" s="1"/>
      <c r="H4" s="1"/>
    </row>
    <row r="5" spans="1:10">
      <c r="A5" s="1"/>
      <c r="B5" s="1"/>
      <c r="C5" s="1"/>
      <c r="D5" s="1"/>
      <c r="E5" s="1"/>
      <c r="F5" s="1"/>
      <c r="G5" s="1"/>
      <c r="H5" s="1"/>
    </row>
    <row r="6" spans="1:10">
      <c r="A6" s="180" t="s">
        <v>2</v>
      </c>
      <c r="B6" s="180"/>
      <c r="C6" s="180"/>
      <c r="D6" s="180"/>
      <c r="E6" s="180"/>
      <c r="F6" s="180"/>
      <c r="G6" s="1"/>
      <c r="H6" s="1"/>
    </row>
    <row r="7" spans="1:10" ht="30" customHeight="1">
      <c r="A7" s="196" t="s">
        <v>121</v>
      </c>
      <c r="B7" s="196"/>
      <c r="C7" s="196"/>
      <c r="D7" s="196"/>
      <c r="E7" s="196"/>
      <c r="F7" s="196"/>
      <c r="G7" s="1"/>
      <c r="H7" s="1"/>
    </row>
    <row r="8" spans="1:10">
      <c r="A8" s="180" t="s">
        <v>122</v>
      </c>
      <c r="B8" s="180"/>
      <c r="C8" s="180"/>
      <c r="D8" s="180"/>
      <c r="E8" s="180"/>
      <c r="F8" s="180"/>
      <c r="G8" s="1"/>
      <c r="H8" s="1"/>
    </row>
    <row r="9" spans="1:10">
      <c r="A9" s="180" t="s">
        <v>101</v>
      </c>
      <c r="B9" s="180"/>
      <c r="C9" s="180"/>
      <c r="D9" s="180"/>
      <c r="E9" s="180"/>
      <c r="F9" s="180"/>
      <c r="G9" s="1"/>
      <c r="H9" s="1"/>
    </row>
    <row r="10" spans="1:10">
      <c r="A10" s="180" t="s">
        <v>123</v>
      </c>
      <c r="B10" s="180"/>
      <c r="C10" s="180"/>
      <c r="D10" s="180"/>
      <c r="E10" s="180"/>
      <c r="F10" s="180"/>
      <c r="G10" s="1"/>
      <c r="H10" s="1"/>
    </row>
    <row r="11" spans="1:10">
      <c r="A11" s="1"/>
      <c r="B11" s="1"/>
      <c r="C11" s="1"/>
      <c r="D11" s="1"/>
      <c r="E11" s="1"/>
      <c r="F11" s="1"/>
      <c r="G11" s="1"/>
      <c r="H11" s="1"/>
    </row>
    <row r="12" spans="1:10">
      <c r="A12" s="188" t="s">
        <v>7</v>
      </c>
      <c r="B12" s="188" t="s">
        <v>8</v>
      </c>
      <c r="C12" s="188" t="s">
        <v>9</v>
      </c>
      <c r="D12" s="188" t="s">
        <v>81</v>
      </c>
      <c r="E12" s="188"/>
      <c r="F12" s="188"/>
      <c r="G12" s="1"/>
      <c r="H12" s="1"/>
    </row>
    <row r="13" spans="1:10" ht="33.75" customHeight="1">
      <c r="A13" s="188"/>
      <c r="B13" s="188"/>
      <c r="C13" s="188"/>
      <c r="D13" s="5" t="s">
        <v>70</v>
      </c>
      <c r="E13" s="5" t="s">
        <v>71</v>
      </c>
      <c r="F13" s="5" t="s">
        <v>72</v>
      </c>
      <c r="G13" s="1"/>
      <c r="H13" s="1"/>
    </row>
    <row r="14" spans="1:10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1"/>
      <c r="H14" s="1"/>
    </row>
    <row r="15" spans="1:10" ht="27.75" customHeight="1">
      <c r="A15" s="28">
        <v>1</v>
      </c>
      <c r="B15" s="9" t="s">
        <v>102</v>
      </c>
      <c r="C15" s="10" t="s">
        <v>52</v>
      </c>
      <c r="D15" s="11">
        <v>20.8</v>
      </c>
      <c r="E15" s="11">
        <v>22.05</v>
      </c>
      <c r="F15" s="11">
        <v>23.25</v>
      </c>
      <c r="G15" s="1"/>
      <c r="H15" s="1"/>
    </row>
    <row r="16" spans="1:10" ht="27.75" customHeight="1">
      <c r="A16" s="28" t="s">
        <v>12</v>
      </c>
      <c r="B16" s="10" t="s">
        <v>53</v>
      </c>
      <c r="C16" s="10" t="s">
        <v>47</v>
      </c>
      <c r="D16" s="8">
        <f>I25*D15</f>
        <v>75.92</v>
      </c>
      <c r="E16" s="11">
        <v>80.48</v>
      </c>
      <c r="F16" s="11">
        <f>I16*$F$15</f>
        <v>84.862499999999997</v>
      </c>
      <c r="I16" s="13">
        <v>3.65</v>
      </c>
      <c r="J16" s="13">
        <f>I16</f>
        <v>3.65</v>
      </c>
    </row>
    <row r="17" spans="1:10" ht="28.5" customHeight="1">
      <c r="A17" s="28" t="s">
        <v>22</v>
      </c>
      <c r="B17" s="10" t="s">
        <v>54</v>
      </c>
      <c r="C17" s="10" t="s">
        <v>47</v>
      </c>
      <c r="D17" s="8">
        <f>I26*D15</f>
        <v>94.64</v>
      </c>
      <c r="E17" s="11">
        <v>100.33</v>
      </c>
      <c r="F17" s="11">
        <f t="shared" ref="F17:F20" si="0">I17*$F$15</f>
        <v>105.78749999999999</v>
      </c>
      <c r="I17" s="13">
        <v>4.55</v>
      </c>
      <c r="J17" s="13">
        <f t="shared" ref="J17:J21" si="1">I17</f>
        <v>4.55</v>
      </c>
    </row>
    <row r="18" spans="1:10" ht="45" customHeight="1">
      <c r="A18" s="28" t="s">
        <v>103</v>
      </c>
      <c r="B18" s="76" t="s">
        <v>163</v>
      </c>
      <c r="C18" s="10" t="s">
        <v>47</v>
      </c>
      <c r="D18" s="8">
        <f>D15*I27</f>
        <v>113.776</v>
      </c>
      <c r="E18" s="11">
        <v>120.61</v>
      </c>
      <c r="F18" s="11">
        <f t="shared" si="0"/>
        <v>127.17749999999999</v>
      </c>
      <c r="I18" s="13">
        <v>5.47</v>
      </c>
      <c r="J18" s="13">
        <f t="shared" si="1"/>
        <v>5.47</v>
      </c>
    </row>
    <row r="19" spans="1:10" ht="39.75" customHeight="1">
      <c r="A19" s="28" t="s">
        <v>104</v>
      </c>
      <c r="B19" s="10" t="s">
        <v>55</v>
      </c>
      <c r="C19" s="10" t="s">
        <v>47</v>
      </c>
      <c r="D19" s="8">
        <f>D15*I28</f>
        <v>142.47999999999999</v>
      </c>
      <c r="E19" s="11">
        <v>151.04</v>
      </c>
      <c r="F19" s="11">
        <f t="shared" si="0"/>
        <v>159.26249999999999</v>
      </c>
      <c r="I19" s="13">
        <v>6.85</v>
      </c>
      <c r="J19" s="13">
        <f t="shared" si="1"/>
        <v>6.85</v>
      </c>
    </row>
    <row r="20" spans="1:10" ht="37.5" customHeight="1">
      <c r="A20" s="28" t="s">
        <v>105</v>
      </c>
      <c r="B20" s="80" t="s">
        <v>126</v>
      </c>
      <c r="C20" s="10" t="s">
        <v>47</v>
      </c>
      <c r="D20" s="8">
        <f>D15*I29</f>
        <v>158.07999999999998</v>
      </c>
      <c r="E20" s="11">
        <f t="shared" ref="E20" si="2">I20*$E$15</f>
        <v>167.57999999999998</v>
      </c>
      <c r="F20" s="11">
        <f t="shared" si="0"/>
        <v>176.7</v>
      </c>
      <c r="I20" s="13">
        <v>7.6</v>
      </c>
      <c r="J20" s="13">
        <f t="shared" si="1"/>
        <v>7.6</v>
      </c>
    </row>
    <row r="21" spans="1:10" ht="27.75" customHeight="1">
      <c r="A21" s="28" t="s">
        <v>106</v>
      </c>
      <c r="B21" s="31" t="s">
        <v>108</v>
      </c>
      <c r="C21" s="10" t="s">
        <v>47</v>
      </c>
      <c r="D21" s="8">
        <f>I30*D15</f>
        <v>10.4</v>
      </c>
      <c r="E21" s="11">
        <v>11.02</v>
      </c>
      <c r="F21" s="11">
        <v>11.62</v>
      </c>
      <c r="I21" s="13">
        <v>0.5</v>
      </c>
      <c r="J21" s="13">
        <f t="shared" si="1"/>
        <v>0.5</v>
      </c>
    </row>
    <row r="22" spans="1:10" ht="27.75" customHeight="1">
      <c r="A22" s="28" t="s">
        <v>107</v>
      </c>
      <c r="B22" s="31" t="s">
        <v>109</v>
      </c>
      <c r="C22" s="10" t="s">
        <v>47</v>
      </c>
      <c r="D22" s="8">
        <f>I31*D15</f>
        <v>6.24</v>
      </c>
      <c r="E22" s="11">
        <v>6.62</v>
      </c>
      <c r="F22" s="11">
        <v>6.98</v>
      </c>
      <c r="I22" s="13">
        <v>0.3</v>
      </c>
      <c r="J22" s="13"/>
    </row>
    <row r="23" spans="1:10" ht="81" customHeight="1">
      <c r="A23" s="28" t="s">
        <v>167</v>
      </c>
      <c r="B23" s="31" t="s">
        <v>170</v>
      </c>
      <c r="C23" s="10" t="s">
        <v>110</v>
      </c>
      <c r="D23" s="29" t="s">
        <v>124</v>
      </c>
      <c r="E23" s="29" t="s">
        <v>125</v>
      </c>
      <c r="F23" s="4"/>
      <c r="I23" s="26" t="s">
        <v>111</v>
      </c>
      <c r="J23" s="13"/>
    </row>
    <row r="24" spans="1:10">
      <c r="A24" s="30" t="s">
        <v>112</v>
      </c>
      <c r="B24" s="9" t="s">
        <v>113</v>
      </c>
      <c r="C24" s="10" t="s">
        <v>52</v>
      </c>
      <c r="D24" s="8">
        <v>26.24</v>
      </c>
      <c r="E24" s="8">
        <v>27.81</v>
      </c>
      <c r="F24" s="8">
        <v>29.32</v>
      </c>
      <c r="G24" s="1"/>
      <c r="H24" s="1"/>
    </row>
    <row r="25" spans="1:10" ht="25.5">
      <c r="A25" s="28" t="s">
        <v>114</v>
      </c>
      <c r="B25" s="10" t="s">
        <v>53</v>
      </c>
      <c r="C25" s="10" t="s">
        <v>47</v>
      </c>
      <c r="D25" s="13">
        <f>I25*D24</f>
        <v>95.775999999999996</v>
      </c>
      <c r="E25" s="8">
        <v>101.51</v>
      </c>
      <c r="F25" s="8">
        <v>107.02</v>
      </c>
      <c r="G25" s="1"/>
      <c r="I25" s="27">
        <v>3.65</v>
      </c>
    </row>
    <row r="26" spans="1:10" ht="25.5">
      <c r="A26" s="28" t="s">
        <v>115</v>
      </c>
      <c r="B26" s="10" t="s">
        <v>54</v>
      </c>
      <c r="C26" s="10" t="s">
        <v>47</v>
      </c>
      <c r="D26" s="13">
        <f>I26*D24</f>
        <v>119.39199999999998</v>
      </c>
      <c r="E26" s="8">
        <v>126.54</v>
      </c>
      <c r="F26" s="8">
        <v>133.41</v>
      </c>
      <c r="G26" s="1"/>
      <c r="I26" s="27">
        <v>4.55</v>
      </c>
    </row>
    <row r="27" spans="1:10" ht="38.25">
      <c r="A27" s="28" t="s">
        <v>116</v>
      </c>
      <c r="B27" s="76" t="s">
        <v>163</v>
      </c>
      <c r="C27" s="10" t="s">
        <v>47</v>
      </c>
      <c r="D27" s="13">
        <f>D24*I27</f>
        <v>143.53279999999998</v>
      </c>
      <c r="E27" s="8">
        <v>152.12</v>
      </c>
      <c r="F27" s="8">
        <v>160.38</v>
      </c>
      <c r="G27" s="1"/>
      <c r="I27" s="27">
        <v>5.47</v>
      </c>
    </row>
    <row r="28" spans="1:10" ht="45" customHeight="1">
      <c r="A28" s="28" t="s">
        <v>117</v>
      </c>
      <c r="B28" s="10" t="s">
        <v>55</v>
      </c>
      <c r="C28" s="10" t="s">
        <v>47</v>
      </c>
      <c r="D28" s="13">
        <f>D24*I28</f>
        <v>179.74399999999997</v>
      </c>
      <c r="E28" s="8">
        <v>190.5</v>
      </c>
      <c r="F28" s="8">
        <v>200.84</v>
      </c>
      <c r="G28" s="1"/>
      <c r="I28" s="27">
        <v>6.85</v>
      </c>
    </row>
    <row r="29" spans="1:10" ht="38.25">
      <c r="A29" s="28" t="s">
        <v>118</v>
      </c>
      <c r="B29" s="10" t="s">
        <v>126</v>
      </c>
      <c r="C29" s="10" t="s">
        <v>47</v>
      </c>
      <c r="D29" s="13">
        <f>I29*D24</f>
        <v>199.42399999999998</v>
      </c>
      <c r="E29" s="8">
        <v>211.36</v>
      </c>
      <c r="F29" s="8">
        <v>222.83</v>
      </c>
      <c r="G29" s="1"/>
      <c r="I29" s="27">
        <v>7.6</v>
      </c>
    </row>
    <row r="30" spans="1:10" ht="27">
      <c r="A30" s="28" t="s">
        <v>119</v>
      </c>
      <c r="B30" s="31" t="s">
        <v>108</v>
      </c>
      <c r="C30" s="10" t="s">
        <v>47</v>
      </c>
      <c r="D30" s="13">
        <f>I30*D24</f>
        <v>13.12</v>
      </c>
      <c r="E30" s="8">
        <v>13.9</v>
      </c>
      <c r="F30" s="8">
        <f t="shared" ref="F30" si="3">I30*$F$24</f>
        <v>14.66</v>
      </c>
      <c r="G30" s="1"/>
      <c r="I30" s="27">
        <v>0.5</v>
      </c>
    </row>
    <row r="31" spans="1:10" ht="27">
      <c r="A31" s="28" t="s">
        <v>120</v>
      </c>
      <c r="B31" s="31" t="s">
        <v>109</v>
      </c>
      <c r="C31" s="10" t="s">
        <v>47</v>
      </c>
      <c r="D31" s="13"/>
      <c r="E31" s="8"/>
      <c r="F31" s="8"/>
      <c r="G31" s="1"/>
      <c r="I31" s="27">
        <v>0.3</v>
      </c>
    </row>
  </sheetData>
  <mergeCells count="9">
    <mergeCell ref="D12:F12"/>
    <mergeCell ref="C12:C13"/>
    <mergeCell ref="B12:B13"/>
    <mergeCell ref="A12:A13"/>
    <mergeCell ref="A6:F6"/>
    <mergeCell ref="A7:F7"/>
    <mergeCell ref="A8:F8"/>
    <mergeCell ref="A9:F9"/>
    <mergeCell ref="A10:F10"/>
  </mergeCells>
  <pageMargins left="1.04" right="0.16" top="0.21" bottom="0.22" header="0.17" footer="0.16"/>
  <pageSetup paperSize="9" scale="9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P18" sqref="P18"/>
    </sheetView>
  </sheetViews>
  <sheetFormatPr defaultRowHeight="15"/>
  <cols>
    <col min="1" max="1" width="4.42578125" customWidth="1"/>
    <col min="2" max="2" width="33.140625" customWidth="1"/>
    <col min="3" max="3" width="8.28515625" customWidth="1"/>
    <col min="4" max="7" width="11.85546875" customWidth="1"/>
    <col min="8" max="8" width="10.140625" customWidth="1"/>
  </cols>
  <sheetData>
    <row r="1" spans="1:10">
      <c r="B1" s="1"/>
      <c r="D1" s="1"/>
      <c r="E1" s="1" t="s">
        <v>168</v>
      </c>
      <c r="F1" s="1"/>
    </row>
    <row r="2" spans="1:10">
      <c r="B2" s="1"/>
      <c r="D2" s="32"/>
      <c r="E2" s="1" t="s">
        <v>127</v>
      </c>
      <c r="F2" s="32"/>
    </row>
    <row r="3" spans="1:10">
      <c r="B3" s="32"/>
      <c r="D3" s="1"/>
      <c r="E3" s="1" t="s">
        <v>128</v>
      </c>
      <c r="F3" s="1"/>
    </row>
    <row r="4" spans="1:10">
      <c r="B4" s="32"/>
      <c r="D4" s="1"/>
      <c r="E4" s="1" t="s">
        <v>143</v>
      </c>
      <c r="F4" s="1"/>
    </row>
    <row r="5" spans="1:10">
      <c r="B5" s="32"/>
      <c r="C5" s="32"/>
      <c r="D5" s="32"/>
      <c r="E5" s="32"/>
      <c r="F5" s="32"/>
    </row>
    <row r="6" spans="1:10">
      <c r="B6" s="1"/>
      <c r="C6" s="1"/>
      <c r="D6" s="1"/>
      <c r="E6" s="1"/>
      <c r="F6" s="1"/>
    </row>
    <row r="7" spans="1:10" ht="95.25" customHeight="1">
      <c r="A7" s="154" t="s">
        <v>144</v>
      </c>
      <c r="B7" s="154"/>
      <c r="C7" s="154"/>
      <c r="D7" s="154"/>
      <c r="E7" s="154"/>
      <c r="F7" s="154"/>
      <c r="G7" s="154"/>
    </row>
    <row r="8" spans="1:10" ht="15.75" thickBot="1">
      <c r="B8" s="1"/>
      <c r="C8" s="1"/>
      <c r="D8" s="1"/>
      <c r="E8" s="1"/>
      <c r="F8" s="1"/>
    </row>
    <row r="9" spans="1:10">
      <c r="A9" s="222" t="s">
        <v>7</v>
      </c>
      <c r="B9" s="226" t="s">
        <v>8</v>
      </c>
      <c r="C9" s="224"/>
      <c r="D9" s="187" t="s">
        <v>136</v>
      </c>
      <c r="E9" s="187"/>
      <c r="F9" s="187" t="s">
        <v>137</v>
      </c>
      <c r="G9" s="203"/>
      <c r="H9" s="33"/>
    </row>
    <row r="10" spans="1:10" ht="30">
      <c r="A10" s="223"/>
      <c r="B10" s="227"/>
      <c r="C10" s="225"/>
      <c r="D10" s="87" t="s">
        <v>82</v>
      </c>
      <c r="E10" s="87" t="s">
        <v>83</v>
      </c>
      <c r="F10" s="87" t="s">
        <v>82</v>
      </c>
      <c r="G10" s="121" t="s">
        <v>83</v>
      </c>
      <c r="H10" s="34"/>
    </row>
    <row r="11" spans="1:10" ht="15.75" thickBot="1">
      <c r="A11" s="78">
        <v>1</v>
      </c>
      <c r="B11" s="72" t="s">
        <v>112</v>
      </c>
      <c r="C11" s="137">
        <v>3</v>
      </c>
      <c r="D11" s="93" t="s">
        <v>139</v>
      </c>
      <c r="E11" s="93" t="s">
        <v>140</v>
      </c>
      <c r="F11" s="93" t="s">
        <v>141</v>
      </c>
      <c r="G11" s="150" t="s">
        <v>142</v>
      </c>
      <c r="H11" s="34"/>
    </row>
    <row r="12" spans="1:10" ht="26.25" customHeight="1">
      <c r="A12" s="142">
        <v>1</v>
      </c>
      <c r="B12" s="143" t="s">
        <v>129</v>
      </c>
      <c r="C12" s="71"/>
      <c r="D12" s="71"/>
      <c r="E12" s="71"/>
      <c r="F12" s="71"/>
      <c r="G12" s="117"/>
    </row>
    <row r="13" spans="1:10" ht="54" customHeight="1">
      <c r="A13" s="144" t="s">
        <v>12</v>
      </c>
      <c r="B13" s="82" t="s">
        <v>17</v>
      </c>
      <c r="C13" s="35" t="s">
        <v>130</v>
      </c>
      <c r="D13" s="8">
        <v>10.74</v>
      </c>
      <c r="E13" s="8">
        <f>D13*1.159</f>
        <v>12.447660000000001</v>
      </c>
      <c r="F13" s="8">
        <f t="shared" ref="F13:G15" si="0">D13*1.18</f>
        <v>12.6732</v>
      </c>
      <c r="G13" s="145">
        <f t="shared" si="0"/>
        <v>14.688238800000001</v>
      </c>
      <c r="H13">
        <f>G13/F13</f>
        <v>1.159</v>
      </c>
      <c r="I13">
        <f>E13/D13</f>
        <v>1.159</v>
      </c>
      <c r="J13">
        <f>(D13*3+E13*9)/(D13*12)</f>
        <v>1.1192500000000001</v>
      </c>
    </row>
    <row r="14" spans="1:10" ht="42.75" customHeight="1">
      <c r="A14" s="144" t="s">
        <v>22</v>
      </c>
      <c r="B14" s="82" t="s">
        <v>33</v>
      </c>
      <c r="C14" s="35" t="s">
        <v>130</v>
      </c>
      <c r="D14" s="8">
        <v>5.34</v>
      </c>
      <c r="E14" s="8">
        <f>D14*1.16</f>
        <v>6.194399999999999</v>
      </c>
      <c r="F14" s="8">
        <f t="shared" si="0"/>
        <v>6.3011999999999997</v>
      </c>
      <c r="G14" s="145">
        <f t="shared" si="0"/>
        <v>7.3093919999999981</v>
      </c>
      <c r="H14">
        <f t="shared" ref="H14:H19" si="1">G14/F14</f>
        <v>1.1599999999999997</v>
      </c>
      <c r="I14">
        <f t="shared" ref="I14:I19" si="2">E14/D14</f>
        <v>1.1599999999999999</v>
      </c>
      <c r="J14" s="77">
        <f t="shared" ref="J14:J19" si="3">(D14*3+E14*9)/(D14*12)</f>
        <v>1.1199999999999999</v>
      </c>
    </row>
    <row r="15" spans="1:10" ht="42.75" customHeight="1" thickBot="1">
      <c r="A15" s="146" t="s">
        <v>103</v>
      </c>
      <c r="B15" s="84" t="s">
        <v>138</v>
      </c>
      <c r="C15" s="147" t="s">
        <v>130</v>
      </c>
      <c r="D15" s="148">
        <f>D13+D14</f>
        <v>16.079999999999998</v>
      </c>
      <c r="E15" s="148">
        <f>E13+E14</f>
        <v>18.642060000000001</v>
      </c>
      <c r="F15" s="148">
        <f t="shared" si="0"/>
        <v>18.974399999999996</v>
      </c>
      <c r="G15" s="149">
        <f t="shared" si="0"/>
        <v>21.9976308</v>
      </c>
      <c r="H15">
        <f t="shared" si="1"/>
        <v>1.159332089552239</v>
      </c>
      <c r="I15">
        <f t="shared" si="2"/>
        <v>1.159332089552239</v>
      </c>
      <c r="J15">
        <f t="shared" si="3"/>
        <v>1.1194990671641794</v>
      </c>
    </row>
    <row r="16" spans="1:10" ht="26.25" customHeight="1">
      <c r="A16" s="151" t="s">
        <v>112</v>
      </c>
      <c r="B16" s="138" t="s">
        <v>134</v>
      </c>
      <c r="C16" s="139"/>
      <c r="D16" s="140"/>
      <c r="E16" s="141"/>
      <c r="F16" s="140"/>
      <c r="G16" s="152"/>
    </row>
    <row r="17" spans="1:10" ht="54.75" customHeight="1">
      <c r="A17" s="144" t="s">
        <v>114</v>
      </c>
      <c r="B17" s="82" t="s">
        <v>17</v>
      </c>
      <c r="C17" s="28" t="s">
        <v>130</v>
      </c>
      <c r="D17" s="8">
        <v>14.32</v>
      </c>
      <c r="E17" s="8">
        <f>D17*1.159</f>
        <v>16.596880000000002</v>
      </c>
      <c r="F17" s="8">
        <f>D17*1.18</f>
        <v>16.897600000000001</v>
      </c>
      <c r="G17" s="145">
        <f t="shared" ref="G17:G19" si="4">E17*1.18</f>
        <v>19.584318400000001</v>
      </c>
      <c r="H17">
        <f t="shared" si="1"/>
        <v>1.159</v>
      </c>
      <c r="I17">
        <f t="shared" si="2"/>
        <v>1.159</v>
      </c>
      <c r="J17">
        <f t="shared" si="3"/>
        <v>1.1192500000000001</v>
      </c>
    </row>
    <row r="18" spans="1:10" ht="42.75" customHeight="1">
      <c r="A18" s="144" t="s">
        <v>115</v>
      </c>
      <c r="B18" s="82" t="s">
        <v>132</v>
      </c>
      <c r="C18" s="28" t="s">
        <v>130</v>
      </c>
      <c r="D18" s="8">
        <v>7.12</v>
      </c>
      <c r="E18" s="8">
        <f>D18*1.16</f>
        <v>8.2591999999999999</v>
      </c>
      <c r="F18" s="8">
        <f>D18*1.18</f>
        <v>8.4016000000000002</v>
      </c>
      <c r="G18" s="145">
        <f t="shared" si="4"/>
        <v>9.7458559999999999</v>
      </c>
      <c r="H18">
        <f t="shared" si="1"/>
        <v>1.1599999999999999</v>
      </c>
      <c r="I18">
        <f t="shared" si="2"/>
        <v>1.1599999999999999</v>
      </c>
      <c r="J18" s="77">
        <f t="shared" si="3"/>
        <v>1.1199999999999999</v>
      </c>
    </row>
    <row r="19" spans="1:10" ht="42.75" customHeight="1" thickBot="1">
      <c r="A19" s="146" t="s">
        <v>116</v>
      </c>
      <c r="B19" s="84" t="s">
        <v>133</v>
      </c>
      <c r="C19" s="153" t="s">
        <v>130</v>
      </c>
      <c r="D19" s="148">
        <f>D17+D18</f>
        <v>21.44</v>
      </c>
      <c r="E19" s="148">
        <f>E17+E18</f>
        <v>24.856080000000002</v>
      </c>
      <c r="F19" s="148">
        <f>D19*1.18</f>
        <v>25.299199999999999</v>
      </c>
      <c r="G19" s="149">
        <f t="shared" si="4"/>
        <v>29.330174400000001</v>
      </c>
      <c r="H19">
        <f t="shared" si="1"/>
        <v>1.159332089552239</v>
      </c>
      <c r="I19">
        <f t="shared" si="2"/>
        <v>1.1593320895522388</v>
      </c>
      <c r="J19">
        <f t="shared" si="3"/>
        <v>1.1194990671641789</v>
      </c>
    </row>
  </sheetData>
  <mergeCells count="6">
    <mergeCell ref="A9:A10"/>
    <mergeCell ref="A7:G7"/>
    <mergeCell ref="C9:C10"/>
    <mergeCell ref="B9:B10"/>
    <mergeCell ref="D9:E9"/>
    <mergeCell ref="F9:G9"/>
  </mergeCells>
  <pageMargins left="0.7" right="0.16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7"/>
  <sheetViews>
    <sheetView tabSelected="1" zoomScaleNormal="100" workbookViewId="0">
      <selection activeCell="R20" sqref="R20"/>
    </sheetView>
  </sheetViews>
  <sheetFormatPr defaultRowHeight="15"/>
  <cols>
    <col min="1" max="1" width="5.5703125" customWidth="1"/>
    <col min="2" max="2" width="41.7109375" customWidth="1"/>
    <col min="3" max="3" width="8.5703125" customWidth="1"/>
    <col min="4" max="4" width="9.140625" customWidth="1"/>
    <col min="5" max="5" width="8.5703125" customWidth="1"/>
    <col min="6" max="6" width="9" customWidth="1"/>
    <col min="7" max="7" width="8.5703125" customWidth="1"/>
  </cols>
  <sheetData>
    <row r="1" spans="1:16" ht="21">
      <c r="A1" s="160" t="s">
        <v>162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</row>
    <row r="2" spans="1:16" ht="15.75" thickBot="1"/>
    <row r="3" spans="1:16" ht="62.25" customHeight="1">
      <c r="A3" s="168" t="s">
        <v>97</v>
      </c>
      <c r="B3" s="169"/>
      <c r="C3" s="169"/>
      <c r="D3" s="169"/>
      <c r="E3" s="169"/>
      <c r="F3" s="169"/>
      <c r="G3" s="170"/>
      <c r="H3" s="17" t="s">
        <v>70</v>
      </c>
      <c r="I3" s="18" t="s">
        <v>71</v>
      </c>
      <c r="J3" s="19" t="s">
        <v>72</v>
      </c>
      <c r="K3" s="23" t="s">
        <v>70</v>
      </c>
      <c r="L3" s="18" t="s">
        <v>71</v>
      </c>
      <c r="M3" s="24" t="s">
        <v>72</v>
      </c>
      <c r="N3" s="17" t="s">
        <v>70</v>
      </c>
      <c r="O3" s="18" t="s">
        <v>71</v>
      </c>
      <c r="P3" s="19" t="s">
        <v>72</v>
      </c>
    </row>
    <row r="4" spans="1:16" ht="16.5">
      <c r="A4" s="171" t="s">
        <v>7</v>
      </c>
      <c r="B4" s="172" t="s">
        <v>160</v>
      </c>
      <c r="C4" s="45"/>
      <c r="D4" s="45"/>
      <c r="E4" s="45"/>
      <c r="F4" s="45"/>
      <c r="G4" s="46"/>
      <c r="H4" s="163" t="s">
        <v>158</v>
      </c>
      <c r="I4" s="164"/>
      <c r="J4" s="165"/>
      <c r="K4" s="166" t="s">
        <v>159</v>
      </c>
      <c r="L4" s="164"/>
      <c r="M4" s="167"/>
      <c r="N4" s="163" t="s">
        <v>98</v>
      </c>
      <c r="O4" s="164"/>
      <c r="P4" s="165"/>
    </row>
    <row r="5" spans="1:16" ht="15.75" customHeight="1">
      <c r="A5" s="171"/>
      <c r="B5" s="172"/>
      <c r="C5" s="161" t="s">
        <v>157</v>
      </c>
      <c r="D5" s="161"/>
      <c r="E5" s="161"/>
      <c r="F5" s="161"/>
      <c r="G5" s="162"/>
      <c r="H5" s="59">
        <v>20.8</v>
      </c>
      <c r="I5" s="60">
        <v>22.05</v>
      </c>
      <c r="J5" s="61">
        <v>23.25</v>
      </c>
      <c r="K5" s="62">
        <v>108.42</v>
      </c>
      <c r="L5" s="60">
        <v>112.91</v>
      </c>
      <c r="M5" s="63">
        <v>115.69</v>
      </c>
      <c r="N5" s="59">
        <v>26.24</v>
      </c>
      <c r="O5" s="60">
        <v>27.81</v>
      </c>
      <c r="P5" s="61">
        <v>29.32</v>
      </c>
    </row>
    <row r="6" spans="1:16">
      <c r="A6" s="47"/>
      <c r="B6" s="4"/>
      <c r="C6" s="4"/>
      <c r="D6" s="4"/>
      <c r="E6" s="4"/>
      <c r="F6" s="4"/>
      <c r="G6" s="48"/>
      <c r="H6" s="20"/>
      <c r="I6" s="7"/>
      <c r="J6" s="21"/>
      <c r="K6" s="16"/>
      <c r="L6" s="7"/>
      <c r="M6" s="22"/>
      <c r="N6" s="20"/>
      <c r="O6" s="7"/>
      <c r="P6" s="21"/>
    </row>
    <row r="7" spans="1:16" ht="44.25" customHeight="1">
      <c r="A7" s="176"/>
      <c r="B7" s="174"/>
      <c r="C7" s="172" t="s">
        <v>84</v>
      </c>
      <c r="D7" s="172"/>
      <c r="E7" s="172" t="s">
        <v>85</v>
      </c>
      <c r="F7" s="172"/>
      <c r="G7" s="173" t="s">
        <v>86</v>
      </c>
      <c r="H7" s="20"/>
      <c r="I7" s="7"/>
      <c r="J7" s="21"/>
      <c r="K7" s="16"/>
      <c r="L7" s="7"/>
      <c r="M7" s="22"/>
      <c r="N7" s="20"/>
      <c r="O7" s="7"/>
      <c r="P7" s="21"/>
    </row>
    <row r="8" spans="1:16" ht="44.25" customHeight="1">
      <c r="A8" s="177"/>
      <c r="B8" s="175"/>
      <c r="C8" s="64" t="s">
        <v>156</v>
      </c>
      <c r="D8" s="64" t="s">
        <v>87</v>
      </c>
      <c r="E8" s="64" t="s">
        <v>156</v>
      </c>
      <c r="F8" s="64" t="s">
        <v>87</v>
      </c>
      <c r="G8" s="173"/>
      <c r="H8" s="20"/>
      <c r="I8" s="7"/>
      <c r="J8" s="21"/>
      <c r="K8" s="16"/>
      <c r="L8" s="7"/>
      <c r="M8" s="22"/>
      <c r="N8" s="20"/>
      <c r="O8" s="7"/>
      <c r="P8" s="21"/>
    </row>
    <row r="9" spans="1:16" ht="21.75" customHeight="1">
      <c r="A9" s="49">
        <v>1</v>
      </c>
      <c r="B9" s="12" t="s">
        <v>88</v>
      </c>
      <c r="C9" s="13">
        <v>109</v>
      </c>
      <c r="D9" s="13"/>
      <c r="E9" s="13">
        <v>3.33</v>
      </c>
      <c r="F9" s="13"/>
      <c r="G9" s="50">
        <v>3.33</v>
      </c>
      <c r="H9" s="53">
        <f>$H$5*E9</f>
        <v>69.26400000000001</v>
      </c>
      <c r="I9" s="13">
        <f>$I$5*E9</f>
        <v>73.426500000000004</v>
      </c>
      <c r="J9" s="50">
        <f>$J$5*E9</f>
        <v>77.422499999999999</v>
      </c>
      <c r="K9" s="27"/>
      <c r="L9" s="13"/>
      <c r="M9" s="15"/>
      <c r="N9" s="53">
        <f>$N$5*G9</f>
        <v>87.379199999999997</v>
      </c>
      <c r="O9" s="13">
        <f>$O$5*G9</f>
        <v>92.607299999999995</v>
      </c>
      <c r="P9" s="50">
        <f>$P$5*G9</f>
        <v>97.635599999999997</v>
      </c>
    </row>
    <row r="10" spans="1:16" ht="21.75" customHeight="1">
      <c r="A10" s="49">
        <v>2</v>
      </c>
      <c r="B10" s="12" t="s">
        <v>89</v>
      </c>
      <c r="C10" s="13">
        <v>137</v>
      </c>
      <c r="D10" s="13"/>
      <c r="E10" s="13">
        <v>4.16</v>
      </c>
      <c r="F10" s="13"/>
      <c r="G10" s="50">
        <v>4.16</v>
      </c>
      <c r="H10" s="53">
        <f t="shared" ref="H10:H17" si="0">$H$5*E10</f>
        <v>86.528000000000006</v>
      </c>
      <c r="I10" s="13">
        <f t="shared" ref="I10:I17" si="1">$I$5*E10</f>
        <v>91.728000000000009</v>
      </c>
      <c r="J10" s="50">
        <f t="shared" ref="J10:J17" si="2">$J$5*E10</f>
        <v>96.72</v>
      </c>
      <c r="K10" s="27"/>
      <c r="L10" s="13"/>
      <c r="M10" s="15"/>
      <c r="N10" s="53">
        <f t="shared" ref="N10:N17" si="3">$N$5*G10</f>
        <v>109.1584</v>
      </c>
      <c r="O10" s="13">
        <f t="shared" ref="O10:O17" si="4">$O$5*G10</f>
        <v>115.6896</v>
      </c>
      <c r="P10" s="50">
        <f t="shared" ref="P10:P17" si="5">$P$5*G10</f>
        <v>121.97120000000001</v>
      </c>
    </row>
    <row r="11" spans="1:16" ht="39.75" customHeight="1">
      <c r="A11" s="49">
        <v>3</v>
      </c>
      <c r="B11" s="14" t="s">
        <v>90</v>
      </c>
      <c r="C11" s="13">
        <v>163</v>
      </c>
      <c r="D11" s="13"/>
      <c r="E11" s="13">
        <v>4.97</v>
      </c>
      <c r="F11" s="13"/>
      <c r="G11" s="50">
        <v>4.97</v>
      </c>
      <c r="H11" s="53">
        <f t="shared" si="0"/>
        <v>103.376</v>
      </c>
      <c r="I11" s="13">
        <f t="shared" si="1"/>
        <v>109.5885</v>
      </c>
      <c r="J11" s="50">
        <f t="shared" si="2"/>
        <v>115.55249999999999</v>
      </c>
      <c r="K11" s="27"/>
      <c r="L11" s="13"/>
      <c r="M11" s="15"/>
      <c r="N11" s="53">
        <f t="shared" si="3"/>
        <v>130.41279999999998</v>
      </c>
      <c r="O11" s="13">
        <f t="shared" si="4"/>
        <v>138.2157</v>
      </c>
      <c r="P11" s="50">
        <f t="shared" si="5"/>
        <v>145.72039999999998</v>
      </c>
    </row>
    <row r="12" spans="1:16" ht="28.5" customHeight="1">
      <c r="A12" s="49">
        <v>4</v>
      </c>
      <c r="B12" s="14" t="s">
        <v>91</v>
      </c>
      <c r="C12" s="13">
        <v>204</v>
      </c>
      <c r="D12" s="13"/>
      <c r="E12" s="13">
        <v>6.21</v>
      </c>
      <c r="F12" s="13"/>
      <c r="G12" s="50">
        <v>6.21</v>
      </c>
      <c r="H12" s="53">
        <f t="shared" si="0"/>
        <v>129.16800000000001</v>
      </c>
      <c r="I12" s="13">
        <f t="shared" si="1"/>
        <v>136.93049999999999</v>
      </c>
      <c r="J12" s="50">
        <f t="shared" si="2"/>
        <v>144.38249999999999</v>
      </c>
      <c r="K12" s="27"/>
      <c r="L12" s="13"/>
      <c r="M12" s="15"/>
      <c r="N12" s="53">
        <f t="shared" si="3"/>
        <v>162.9504</v>
      </c>
      <c r="O12" s="13">
        <f t="shared" si="4"/>
        <v>172.70009999999999</v>
      </c>
      <c r="P12" s="50">
        <f t="shared" si="5"/>
        <v>182.0772</v>
      </c>
    </row>
    <row r="13" spans="1:16" ht="40.5" customHeight="1">
      <c r="A13" s="49">
        <v>5</v>
      </c>
      <c r="B13" s="14" t="s">
        <v>92</v>
      </c>
      <c r="C13" s="13">
        <v>235</v>
      </c>
      <c r="D13" s="13"/>
      <c r="E13" s="13">
        <v>7.14</v>
      </c>
      <c r="F13" s="13"/>
      <c r="G13" s="50">
        <v>7.14</v>
      </c>
      <c r="H13" s="53">
        <f t="shared" si="0"/>
        <v>148.512</v>
      </c>
      <c r="I13" s="13">
        <f t="shared" si="1"/>
        <v>157.43700000000001</v>
      </c>
      <c r="J13" s="50">
        <f t="shared" si="2"/>
        <v>166.005</v>
      </c>
      <c r="K13" s="27"/>
      <c r="L13" s="13"/>
      <c r="M13" s="15"/>
      <c r="N13" s="53">
        <f t="shared" si="3"/>
        <v>187.35359999999997</v>
      </c>
      <c r="O13" s="13">
        <f t="shared" si="4"/>
        <v>198.56339999999997</v>
      </c>
      <c r="P13" s="50">
        <f t="shared" si="5"/>
        <v>209.34479999999999</v>
      </c>
    </row>
    <row r="14" spans="1:16" ht="27" customHeight="1">
      <c r="A14" s="49">
        <v>6</v>
      </c>
      <c r="B14" s="14" t="s">
        <v>93</v>
      </c>
      <c r="C14" s="13">
        <v>128</v>
      </c>
      <c r="D14" s="13">
        <v>97</v>
      </c>
      <c r="E14" s="13">
        <v>3.89</v>
      </c>
      <c r="F14" s="13">
        <v>2.94</v>
      </c>
      <c r="G14" s="50">
        <v>6.83</v>
      </c>
      <c r="H14" s="53">
        <f t="shared" si="0"/>
        <v>80.912000000000006</v>
      </c>
      <c r="I14" s="13">
        <f t="shared" si="1"/>
        <v>85.774500000000003</v>
      </c>
      <c r="J14" s="50">
        <f t="shared" si="2"/>
        <v>90.44250000000001</v>
      </c>
      <c r="K14" s="27">
        <f>$K$5*F14</f>
        <v>318.75479999999999</v>
      </c>
      <c r="L14" s="13">
        <f>$L$5*F14</f>
        <v>331.9554</v>
      </c>
      <c r="M14" s="15">
        <f>$M$5*F14</f>
        <v>340.12860000000001</v>
      </c>
      <c r="N14" s="53">
        <f t="shared" si="3"/>
        <v>179.2192</v>
      </c>
      <c r="O14" s="13">
        <f t="shared" si="4"/>
        <v>189.94229999999999</v>
      </c>
      <c r="P14" s="50">
        <f t="shared" si="5"/>
        <v>200.25560000000002</v>
      </c>
    </row>
    <row r="15" spans="1:16" ht="28.5" customHeight="1">
      <c r="A15" s="49">
        <v>7</v>
      </c>
      <c r="B15" s="14" t="s">
        <v>94</v>
      </c>
      <c r="C15" s="13">
        <v>150</v>
      </c>
      <c r="D15" s="13">
        <v>100</v>
      </c>
      <c r="E15" s="13">
        <v>4.57</v>
      </c>
      <c r="F15" s="13">
        <v>3.19</v>
      </c>
      <c r="G15" s="50">
        <v>7.76</v>
      </c>
      <c r="H15" s="53">
        <f t="shared" si="0"/>
        <v>95.056000000000012</v>
      </c>
      <c r="I15" s="13">
        <f t="shared" si="1"/>
        <v>100.7685</v>
      </c>
      <c r="J15" s="50">
        <f t="shared" si="2"/>
        <v>106.25250000000001</v>
      </c>
      <c r="K15" s="27">
        <f t="shared" ref="K15:K17" si="6">$K$5*F15</f>
        <v>345.85980000000001</v>
      </c>
      <c r="L15" s="13">
        <f t="shared" ref="L15:L17" si="7">$L$5*F15</f>
        <v>360.18289999999996</v>
      </c>
      <c r="M15" s="15">
        <f t="shared" ref="M15:M17" si="8">$M$5*F15</f>
        <v>369.05109999999996</v>
      </c>
      <c r="N15" s="53">
        <f t="shared" si="3"/>
        <v>203.62239999999997</v>
      </c>
      <c r="O15" s="13">
        <f t="shared" si="4"/>
        <v>215.8056</v>
      </c>
      <c r="P15" s="50">
        <f t="shared" si="5"/>
        <v>227.5232</v>
      </c>
    </row>
    <row r="16" spans="1:16" ht="29.25" customHeight="1">
      <c r="A16" s="49">
        <v>8</v>
      </c>
      <c r="B16" s="14" t="s">
        <v>95</v>
      </c>
      <c r="C16" s="13">
        <v>163</v>
      </c>
      <c r="D16" s="13">
        <v>113</v>
      </c>
      <c r="E16" s="13">
        <v>4.97</v>
      </c>
      <c r="F16" s="13">
        <v>3.62</v>
      </c>
      <c r="G16" s="50">
        <v>8.59</v>
      </c>
      <c r="H16" s="53">
        <f t="shared" si="0"/>
        <v>103.376</v>
      </c>
      <c r="I16" s="13">
        <f t="shared" si="1"/>
        <v>109.5885</v>
      </c>
      <c r="J16" s="50">
        <f t="shared" si="2"/>
        <v>115.55249999999999</v>
      </c>
      <c r="K16" s="27">
        <f t="shared" si="6"/>
        <v>392.48040000000003</v>
      </c>
      <c r="L16" s="13">
        <f t="shared" si="7"/>
        <v>408.73419999999999</v>
      </c>
      <c r="M16" s="15">
        <f t="shared" si="8"/>
        <v>418.7978</v>
      </c>
      <c r="N16" s="53">
        <f t="shared" si="3"/>
        <v>225.40159999999997</v>
      </c>
      <c r="O16" s="13">
        <f t="shared" si="4"/>
        <v>238.88789999999997</v>
      </c>
      <c r="P16" s="50">
        <f t="shared" si="5"/>
        <v>251.8588</v>
      </c>
    </row>
    <row r="17" spans="1:16" ht="20.25" customHeight="1" thickBot="1">
      <c r="A17" s="51">
        <v>9</v>
      </c>
      <c r="B17" s="56" t="s">
        <v>96</v>
      </c>
      <c r="C17" s="52">
        <v>109</v>
      </c>
      <c r="D17" s="52">
        <v>49</v>
      </c>
      <c r="E17" s="52">
        <v>3.33</v>
      </c>
      <c r="F17" s="52">
        <v>1.5</v>
      </c>
      <c r="G17" s="55">
        <v>4.83</v>
      </c>
      <c r="H17" s="54">
        <f t="shared" si="0"/>
        <v>69.26400000000001</v>
      </c>
      <c r="I17" s="52">
        <f t="shared" si="1"/>
        <v>73.426500000000004</v>
      </c>
      <c r="J17" s="55">
        <f t="shared" si="2"/>
        <v>77.422499999999999</v>
      </c>
      <c r="K17" s="57">
        <f t="shared" si="6"/>
        <v>162.63</v>
      </c>
      <c r="L17" s="52">
        <f t="shared" si="7"/>
        <v>169.36500000000001</v>
      </c>
      <c r="M17" s="58">
        <f t="shared" si="8"/>
        <v>173.535</v>
      </c>
      <c r="N17" s="54">
        <f t="shared" si="3"/>
        <v>126.7392</v>
      </c>
      <c r="O17" s="52">
        <f t="shared" si="4"/>
        <v>134.32229999999998</v>
      </c>
      <c r="P17" s="55">
        <f t="shared" si="5"/>
        <v>141.6156</v>
      </c>
    </row>
  </sheetData>
  <mergeCells count="13">
    <mergeCell ref="C7:D7"/>
    <mergeCell ref="E7:F7"/>
    <mergeCell ref="G7:G8"/>
    <mergeCell ref="B7:B8"/>
    <mergeCell ref="A7:A8"/>
    <mergeCell ref="A1:P1"/>
    <mergeCell ref="C5:G5"/>
    <mergeCell ref="H4:J4"/>
    <mergeCell ref="K4:M4"/>
    <mergeCell ref="N4:P4"/>
    <mergeCell ref="A3:G3"/>
    <mergeCell ref="A4:A5"/>
    <mergeCell ref="B4:B5"/>
  </mergeCells>
  <pageMargins left="0.22" right="0.17" top="0.74803149606299213" bottom="0.74803149606299213" header="0.31496062992125984" footer="0.31496062992125984"/>
  <pageSetup paperSize="9" scale="8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S29" sqref="S29"/>
    </sheetView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C19" sqref="C19"/>
    </sheetView>
  </sheetViews>
  <sheetFormatPr defaultRowHeight="15"/>
  <cols>
    <col min="1" max="1" width="31.7109375" customWidth="1"/>
  </cols>
  <sheetData>
    <row r="1" spans="1:11">
      <c r="B1" s="1"/>
      <c r="D1" s="1" t="s">
        <v>151</v>
      </c>
      <c r="F1" s="1"/>
    </row>
    <row r="2" spans="1:11">
      <c r="B2" s="1"/>
      <c r="D2" s="1" t="s">
        <v>127</v>
      </c>
      <c r="F2" s="32"/>
    </row>
    <row r="3" spans="1:11">
      <c r="B3" s="32"/>
      <c r="D3" s="1" t="s">
        <v>128</v>
      </c>
      <c r="F3" s="1"/>
    </row>
    <row r="4" spans="1:11">
      <c r="B4" s="32"/>
      <c r="D4" s="1" t="s">
        <v>161</v>
      </c>
      <c r="F4" s="1"/>
    </row>
    <row r="5" spans="1:11">
      <c r="B5" s="32"/>
      <c r="C5" s="32"/>
      <c r="D5" s="32"/>
      <c r="E5" s="32"/>
      <c r="F5" s="32"/>
    </row>
    <row r="6" spans="1:11">
      <c r="B6" s="1"/>
      <c r="C6" s="1"/>
      <c r="D6" s="1"/>
      <c r="E6" s="1"/>
      <c r="F6" s="1"/>
    </row>
    <row r="7" spans="1:11" ht="125.25" customHeight="1">
      <c r="A7" s="154" t="s">
        <v>153</v>
      </c>
      <c r="B7" s="154"/>
      <c r="C7" s="154"/>
      <c r="D7" s="154"/>
      <c r="E7" s="154"/>
      <c r="F7" s="154"/>
      <c r="G7" s="154"/>
    </row>
    <row r="10" spans="1:11">
      <c r="A10" s="155" t="s">
        <v>8</v>
      </c>
      <c r="B10" s="157" t="s">
        <v>147</v>
      </c>
      <c r="C10" s="158"/>
      <c r="D10" s="159"/>
      <c r="E10" s="157" t="s">
        <v>148</v>
      </c>
      <c r="F10" s="158"/>
      <c r="G10" s="159"/>
      <c r="H10" s="37"/>
    </row>
    <row r="11" spans="1:11" ht="38.25">
      <c r="A11" s="156"/>
      <c r="B11" s="38" t="s">
        <v>135</v>
      </c>
      <c r="C11" s="38" t="s">
        <v>71</v>
      </c>
      <c r="D11" s="38" t="s">
        <v>72</v>
      </c>
      <c r="E11" s="38" t="s">
        <v>135</v>
      </c>
      <c r="F11" s="38" t="s">
        <v>71</v>
      </c>
      <c r="G11" s="38" t="s">
        <v>72</v>
      </c>
    </row>
    <row r="12" spans="1:11">
      <c r="A12" s="39" t="s">
        <v>145</v>
      </c>
      <c r="B12" s="7"/>
      <c r="C12" s="7"/>
      <c r="D12" s="7"/>
      <c r="E12" s="7"/>
      <c r="F12" s="7"/>
      <c r="G12" s="7"/>
    </row>
    <row r="13" spans="1:11">
      <c r="A13" s="39"/>
      <c r="B13" s="7"/>
      <c r="C13" s="7"/>
      <c r="D13" s="7"/>
      <c r="E13" s="7"/>
      <c r="F13" s="7"/>
      <c r="G13" s="7"/>
    </row>
    <row r="14" spans="1:11" ht="34.5" customHeight="1">
      <c r="A14" s="40" t="s">
        <v>149</v>
      </c>
      <c r="B14" s="11">
        <v>17.63</v>
      </c>
      <c r="C14" s="11">
        <v>18.690000000000001</v>
      </c>
      <c r="D14" s="11">
        <v>19.7</v>
      </c>
      <c r="E14" s="11">
        <f>B14*1.18</f>
        <v>20.803399999999996</v>
      </c>
      <c r="F14" s="11">
        <v>22.05</v>
      </c>
      <c r="G14" s="11">
        <v>23.25</v>
      </c>
      <c r="I14">
        <f>C14/B14</f>
        <v>1.0601247872943846</v>
      </c>
      <c r="J14">
        <f>B14*1.06</f>
        <v>18.687799999999999</v>
      </c>
      <c r="K14">
        <f>B14*1.117</f>
        <v>19.692709999999998</v>
      </c>
    </row>
    <row r="15" spans="1:11" ht="34.5" customHeight="1">
      <c r="A15" s="41" t="s">
        <v>131</v>
      </c>
      <c r="B15" s="11">
        <f>B14</f>
        <v>17.63</v>
      </c>
      <c r="C15" s="11">
        <f t="shared" ref="C15:G15" si="0">C14</f>
        <v>18.690000000000001</v>
      </c>
      <c r="D15" s="11">
        <f t="shared" si="0"/>
        <v>19.7</v>
      </c>
      <c r="E15" s="11">
        <f t="shared" si="0"/>
        <v>20.803399999999996</v>
      </c>
      <c r="F15" s="11">
        <f t="shared" si="0"/>
        <v>22.05</v>
      </c>
      <c r="G15" s="11">
        <f t="shared" si="0"/>
        <v>23.25</v>
      </c>
    </row>
    <row r="16" spans="1:11">
      <c r="A16" s="41"/>
      <c r="B16" s="11"/>
      <c r="C16" s="11"/>
      <c r="D16" s="11"/>
      <c r="E16" s="11"/>
      <c r="F16" s="11"/>
      <c r="G16" s="11"/>
    </row>
    <row r="17" spans="1:7">
      <c r="A17" s="39" t="s">
        <v>146</v>
      </c>
      <c r="B17" s="11"/>
      <c r="C17" s="11"/>
      <c r="D17" s="11"/>
      <c r="E17" s="11"/>
      <c r="F17" s="11"/>
      <c r="G17" s="11"/>
    </row>
    <row r="18" spans="1:7">
      <c r="A18" s="7"/>
      <c r="B18" s="11"/>
      <c r="C18" s="11"/>
      <c r="D18" s="11"/>
      <c r="E18" s="11"/>
      <c r="F18" s="11"/>
      <c r="G18" s="11"/>
    </row>
    <row r="19" spans="1:7" ht="30.75" customHeight="1">
      <c r="A19" s="40" t="s">
        <v>150</v>
      </c>
      <c r="B19" s="11">
        <v>22.24</v>
      </c>
      <c r="C19" s="11">
        <v>23.57</v>
      </c>
      <c r="D19" s="11">
        <v>24.85</v>
      </c>
      <c r="E19" s="11">
        <v>26.24</v>
      </c>
      <c r="F19" s="11">
        <v>27.81</v>
      </c>
      <c r="G19" s="11">
        <v>29.32</v>
      </c>
    </row>
    <row r="20" spans="1:7" ht="30.75" customHeight="1">
      <c r="A20" s="41" t="s">
        <v>131</v>
      </c>
      <c r="B20" s="11">
        <f>B19</f>
        <v>22.24</v>
      </c>
      <c r="C20" s="11">
        <f t="shared" ref="C20:G20" si="1">C19</f>
        <v>23.57</v>
      </c>
      <c r="D20" s="11">
        <f t="shared" si="1"/>
        <v>24.85</v>
      </c>
      <c r="E20" s="11">
        <f t="shared" si="1"/>
        <v>26.24</v>
      </c>
      <c r="F20" s="11">
        <f t="shared" si="1"/>
        <v>27.81</v>
      </c>
      <c r="G20" s="11">
        <f t="shared" si="1"/>
        <v>29.32</v>
      </c>
    </row>
    <row r="21" spans="1:7">
      <c r="A21" s="36"/>
    </row>
    <row r="22" spans="1:7">
      <c r="A22" s="36"/>
    </row>
    <row r="23" spans="1:7">
      <c r="A23" s="36"/>
    </row>
    <row r="24" spans="1:7">
      <c r="A24" s="36"/>
    </row>
    <row r="25" spans="1:7">
      <c r="A25" s="36"/>
    </row>
    <row r="26" spans="1:7">
      <c r="A26" s="36"/>
    </row>
    <row r="27" spans="1:7">
      <c r="A27" s="36"/>
    </row>
    <row r="28" spans="1:7">
      <c r="A28" s="36"/>
    </row>
    <row r="29" spans="1:7">
      <c r="A29" s="36"/>
    </row>
    <row r="30" spans="1:7">
      <c r="A30" s="36"/>
    </row>
  </sheetData>
  <mergeCells count="4">
    <mergeCell ref="A7:G7"/>
    <mergeCell ref="A10:A11"/>
    <mergeCell ref="B10:D10"/>
    <mergeCell ref="E10:G10"/>
  </mergeCells>
  <pageMargins left="1" right="0.16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O15" sqref="O15"/>
    </sheetView>
  </sheetViews>
  <sheetFormatPr defaultRowHeight="15"/>
  <cols>
    <col min="1" max="1" width="31.7109375" customWidth="1"/>
  </cols>
  <sheetData>
    <row r="1" spans="1:8">
      <c r="B1" s="1"/>
      <c r="D1" s="1" t="s">
        <v>152</v>
      </c>
      <c r="F1" s="1"/>
    </row>
    <row r="2" spans="1:8">
      <c r="B2" s="1"/>
      <c r="D2" s="1" t="s">
        <v>127</v>
      </c>
      <c r="F2" s="32"/>
    </row>
    <row r="3" spans="1:8">
      <c r="B3" s="32"/>
      <c r="D3" s="1" t="s">
        <v>128</v>
      </c>
      <c r="F3" s="1"/>
    </row>
    <row r="4" spans="1:8">
      <c r="B4" s="32"/>
      <c r="D4" s="1" t="s">
        <v>143</v>
      </c>
      <c r="F4" s="1"/>
    </row>
    <row r="5" spans="1:8">
      <c r="B5" s="32"/>
      <c r="C5" s="32"/>
      <c r="D5" s="32"/>
      <c r="E5" s="32"/>
      <c r="F5" s="32"/>
    </row>
    <row r="6" spans="1:8">
      <c r="B6" s="1"/>
      <c r="C6" s="1"/>
      <c r="D6" s="1"/>
      <c r="E6" s="1"/>
      <c r="F6" s="1"/>
    </row>
    <row r="7" spans="1:8" ht="125.25" customHeight="1">
      <c r="A7" s="154" t="s">
        <v>154</v>
      </c>
      <c r="B7" s="154"/>
      <c r="C7" s="154"/>
      <c r="D7" s="154"/>
      <c r="E7" s="154"/>
      <c r="F7" s="154"/>
      <c r="G7" s="154"/>
    </row>
    <row r="10" spans="1:8">
      <c r="A10" s="155" t="s">
        <v>8</v>
      </c>
      <c r="B10" s="157" t="s">
        <v>147</v>
      </c>
      <c r="C10" s="158"/>
      <c r="D10" s="159"/>
      <c r="E10" s="157" t="s">
        <v>148</v>
      </c>
      <c r="F10" s="158"/>
      <c r="G10" s="159"/>
      <c r="H10" s="37"/>
    </row>
    <row r="11" spans="1:8" ht="38.25">
      <c r="A11" s="156"/>
      <c r="B11" s="38" t="s">
        <v>135</v>
      </c>
      <c r="C11" s="38" t="s">
        <v>71</v>
      </c>
      <c r="D11" s="38" t="s">
        <v>72</v>
      </c>
      <c r="E11" s="38" t="s">
        <v>135</v>
      </c>
      <c r="F11" s="38" t="s">
        <v>71</v>
      </c>
      <c r="G11" s="38" t="s">
        <v>72</v>
      </c>
    </row>
    <row r="12" spans="1:8">
      <c r="A12" s="39" t="s">
        <v>145</v>
      </c>
      <c r="B12" s="7"/>
      <c r="C12" s="7"/>
      <c r="D12" s="7"/>
      <c r="E12" s="7"/>
      <c r="F12" s="7"/>
      <c r="G12" s="7"/>
    </row>
    <row r="13" spans="1:8">
      <c r="A13" s="39"/>
      <c r="B13" s="7"/>
      <c r="C13" s="7"/>
      <c r="D13" s="7"/>
      <c r="E13" s="7"/>
      <c r="F13" s="7"/>
      <c r="G13" s="7"/>
    </row>
    <row r="14" spans="1:8" ht="34.5" customHeight="1">
      <c r="A14" s="40" t="s">
        <v>149</v>
      </c>
      <c r="B14" s="11">
        <v>17.63</v>
      </c>
      <c r="C14" s="11">
        <v>18.690000000000001</v>
      </c>
      <c r="D14" s="11">
        <v>19.7</v>
      </c>
      <c r="E14" s="11">
        <v>20.8</v>
      </c>
      <c r="F14" s="11">
        <v>22.05</v>
      </c>
      <c r="G14" s="11">
        <v>23.25</v>
      </c>
    </row>
    <row r="15" spans="1:8" ht="34.5" customHeight="1">
      <c r="A15" s="41" t="s">
        <v>131</v>
      </c>
      <c r="B15" s="11">
        <f>B14</f>
        <v>17.63</v>
      </c>
      <c r="C15" s="11">
        <f t="shared" ref="C15:G15" si="0">C14</f>
        <v>18.690000000000001</v>
      </c>
      <c r="D15" s="11">
        <f t="shared" si="0"/>
        <v>19.7</v>
      </c>
      <c r="E15" s="11">
        <f t="shared" si="0"/>
        <v>20.8</v>
      </c>
      <c r="F15" s="11">
        <f t="shared" si="0"/>
        <v>22.05</v>
      </c>
      <c r="G15" s="11">
        <f t="shared" si="0"/>
        <v>23.25</v>
      </c>
    </row>
    <row r="16" spans="1:8">
      <c r="A16" s="41"/>
      <c r="B16" s="11"/>
      <c r="C16" s="11"/>
      <c r="D16" s="11"/>
      <c r="E16" s="11"/>
      <c r="F16" s="11"/>
      <c r="G16" s="11"/>
    </row>
    <row r="17" spans="1:7">
      <c r="A17" s="39" t="s">
        <v>146</v>
      </c>
      <c r="B17" s="11"/>
      <c r="C17" s="11"/>
      <c r="D17" s="11"/>
      <c r="E17" s="11"/>
      <c r="F17" s="11"/>
      <c r="G17" s="11"/>
    </row>
    <row r="18" spans="1:7">
      <c r="A18" s="7"/>
      <c r="B18" s="11"/>
      <c r="C18" s="11"/>
      <c r="D18" s="11"/>
      <c r="E18" s="11"/>
      <c r="F18" s="11"/>
      <c r="G18" s="11"/>
    </row>
    <row r="19" spans="1:7" ht="30.75" customHeight="1">
      <c r="A19" s="40" t="s">
        <v>150</v>
      </c>
      <c r="B19" s="11">
        <v>22.24</v>
      </c>
      <c r="C19" s="11">
        <v>23.57</v>
      </c>
      <c r="D19" s="11">
        <v>24.85</v>
      </c>
      <c r="E19" s="11">
        <v>26.24</v>
      </c>
      <c r="F19" s="11">
        <v>27.81</v>
      </c>
      <c r="G19" s="11">
        <v>29.32</v>
      </c>
    </row>
    <row r="20" spans="1:7" ht="30.75" customHeight="1">
      <c r="A20" s="41" t="s">
        <v>131</v>
      </c>
      <c r="B20" s="11">
        <f>B19</f>
        <v>22.24</v>
      </c>
      <c r="C20" s="11">
        <f t="shared" ref="C20:G20" si="1">C19</f>
        <v>23.57</v>
      </c>
      <c r="D20" s="11">
        <f t="shared" si="1"/>
        <v>24.85</v>
      </c>
      <c r="E20" s="11">
        <f t="shared" si="1"/>
        <v>26.24</v>
      </c>
      <c r="F20" s="11">
        <f t="shared" si="1"/>
        <v>27.81</v>
      </c>
      <c r="G20" s="11">
        <f t="shared" si="1"/>
        <v>29.32</v>
      </c>
    </row>
    <row r="21" spans="1:7">
      <c r="A21" s="36"/>
    </row>
    <row r="22" spans="1:7">
      <c r="A22" s="36"/>
    </row>
    <row r="23" spans="1:7">
      <c r="A23" s="36"/>
    </row>
    <row r="24" spans="1:7">
      <c r="A24" s="36"/>
    </row>
    <row r="25" spans="1:7">
      <c r="A25" s="36"/>
    </row>
    <row r="26" spans="1:7">
      <c r="A26" s="36"/>
    </row>
    <row r="27" spans="1:7">
      <c r="A27" s="36"/>
    </row>
    <row r="28" spans="1:7">
      <c r="A28" s="36"/>
    </row>
    <row r="29" spans="1:7">
      <c r="A29" s="36"/>
    </row>
    <row r="30" spans="1:7">
      <c r="A30" s="36"/>
    </row>
  </sheetData>
  <mergeCells count="4">
    <mergeCell ref="A7:G7"/>
    <mergeCell ref="A10:A11"/>
    <mergeCell ref="B10:D10"/>
    <mergeCell ref="E10:G10"/>
  </mergeCells>
  <pageMargins left="1.08" right="0.16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 1 Цены для населения ОАО</vt:lpstr>
      <vt:lpstr>Прил 2 Част. сектор</vt:lpstr>
      <vt:lpstr>Прил 3 ЖУ прочим</vt:lpstr>
      <vt:lpstr>Расч. цен ХВС, ГВС, стоки</vt:lpstr>
      <vt:lpstr>Лист1</vt:lpstr>
      <vt:lpstr>Лист2</vt:lpstr>
      <vt:lpstr>КУ прочим  МП</vt:lpstr>
      <vt:lpstr> КУ прочим ОАО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2012-01-23T05:34:31Z</cp:lastPrinted>
  <dcterms:created xsi:type="dcterms:W3CDTF">2012-01-12T05:15:08Z</dcterms:created>
  <dcterms:modified xsi:type="dcterms:W3CDTF">2012-01-25T05:42:54Z</dcterms:modified>
</cp:coreProperties>
</file>