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30" windowWidth="15195" windowHeight="8910" activeTab="2"/>
  </bookViews>
  <sheets>
    <sheet name="прил.1 Доходы" sheetId="1" r:id="rId1"/>
    <sheet name="прил.2 Расходы" sheetId="2" r:id="rId2"/>
    <sheet name="Прил.3 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<sst xmlns="http://schemas.openxmlformats.org/spreadsheetml/2006/main" count="565" uniqueCount="233">
  <si>
    <t>Бюджетные инвестиции в объекты капитального строительства муниципальных образований (за счет средств местного бюджета)</t>
  </si>
  <si>
    <t>1020102</t>
  </si>
  <si>
    <t>Код подраздела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</si>
  <si>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</si>
  <si>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</si>
  <si>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</si>
  <si>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</si>
  <si>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</si>
  <si>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</si>
  <si>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</si>
  <si>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</si>
  <si>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</si>
  <si>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</si>
  <si>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</si>
  <si>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</si>
  <si>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</si>
  <si>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</si>
  <si>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0300</t>
  </si>
  <si>
    <t>0400</t>
  </si>
  <si>
    <t>0402</t>
  </si>
  <si>
    <t>0412</t>
  </si>
  <si>
    <t>0500</t>
  </si>
  <si>
    <t>0501</t>
  </si>
  <si>
    <t>0502</t>
  </si>
  <si>
    <t>0503</t>
  </si>
  <si>
    <t>0700</t>
  </si>
  <si>
    <t>0707</t>
  </si>
  <si>
    <t>0801</t>
  </si>
  <si>
    <t>0800</t>
  </si>
  <si>
    <t>МО «Морозовское городское поселение»</t>
  </si>
  <si>
    <t>№</t>
  </si>
  <si>
    <t>п/п</t>
  </si>
  <si>
    <t>1.</t>
  </si>
  <si>
    <t>Совет депутатов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</si>
  <si>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</si>
  <si>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</t>
  </si>
  <si>
    <t>0020000</t>
  </si>
  <si>
    <t>Центральный аппарат</t>
  </si>
  <si>
    <t>0020400</t>
  </si>
  <si>
    <t>Обеспечение деятельности органов местного самоуправления</t>
  </si>
  <si>
    <t>Депутаты представительного органа местного самоуправления</t>
  </si>
  <si>
    <t>0021200</t>
  </si>
  <si>
    <t>2.</t>
  </si>
  <si>
    <t>Администрация муниципального образования «Морозовское городское поселение»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</si>
  <si>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</si>
  <si>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0020800</t>
  </si>
  <si>
    <t>Глава местной администрации</t>
  </si>
  <si>
    <t>Резервные фонды</t>
  </si>
  <si>
    <t>0700000</t>
  </si>
  <si>
    <t>Резервные фонды местных администраций</t>
  </si>
  <si>
    <t>0700500</t>
  </si>
  <si>
    <t>Резервный фонд администрации МО «Морозовское городское поселение»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</si>
  <si>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</si>
  <si>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</si>
  <si>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</si>
  <si>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</si>
  <si>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</si>
  <si>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Мероприятия по предупреждению и ликвидации последствий чрезвычайных ситуаций и стихийных бедствий</t>
  </si>
  <si>
    <t>Топливно-энергетический комплекс</t>
  </si>
  <si>
    <t>Вопросы топливно-энергетического комплекса</t>
  </si>
  <si>
    <t>Субсидии на возмещение муниципальным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</si>
  <si>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</si>
  <si>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</si>
  <si>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</si>
  <si>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юридическим лицам на финансовое обеспечение мероприятий по капитальному ремонту многоквартирных домов</t>
  </si>
  <si>
    <t>0980201</t>
  </si>
  <si>
    <t>Мероприятия в области жилищного хозяйства (за счет средств местного бюджета)</t>
  </si>
  <si>
    <t>3500300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</si>
  <si>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</si>
  <si>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</si>
  <si>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Поддержка коммунального хозяйства</t>
  </si>
  <si>
    <t>Субсидии на возмещение муниципальным предприятиям убытков, связанных с оказанием банных услуг по тарифам, не обеспечивающим возмещение издержек</t>
  </si>
  <si>
    <t>3510500</t>
  </si>
  <si>
    <t>Уличное освещение</t>
  </si>
  <si>
    <t>Строительство и содержание автомобильных дорог и инженерных сооружений на них в границах муниципального образования в рамках благоустройства</t>
  </si>
  <si>
    <t>Озеленение</t>
  </si>
  <si>
    <t>Прочие мероприятия по благоустройству</t>
  </si>
  <si>
    <t>0бразование</t>
  </si>
  <si>
    <t>Молодежная политика и оздоровление детей</t>
  </si>
  <si>
    <t>Культура, кинематография, средства массовой информации</t>
  </si>
  <si>
    <t>3.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</si>
  <si>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</si>
  <si>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</si>
  <si>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</si>
  <si>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Социальная политика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</si>
  <si>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</si>
  <si>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</si>
  <si>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Всего расходов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</si>
  <si>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</si>
  <si>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</si>
  <si>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</si>
  <si>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</si>
  <si>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</si>
  <si>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</si>
  <si>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7950000</t>
  </si>
  <si>
    <t>Обеспечение мероприятий по переселению граждан из аварийного жилищного фонда (за счет средств местного бюджета)</t>
  </si>
  <si>
    <t>0980202</t>
  </si>
  <si>
    <t>Другие вопросы в области физической культуры и спорта</t>
  </si>
  <si>
    <t>1105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</si>
  <si>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</si>
  <si>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</si>
  <si>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</si>
  <si>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Главный распорядитель (распорядитель) бюджетных средств: Администрация муниципального образования «Морозовское городское  поселение»</t>
  </si>
  <si>
    <t>Наименование</t>
  </si>
  <si>
    <t>Код целевой статьи</t>
  </si>
  <si>
    <t>Код вида расхода</t>
  </si>
  <si>
    <t>4.</t>
  </si>
  <si>
    <t>МКУ «Центр информационной поддержки «Ресурс»</t>
  </si>
  <si>
    <t>0029900</t>
  </si>
  <si>
    <t>Мероприятия в области здравоохранения, спорта и физической культуры, туризма</t>
  </si>
  <si>
    <t>5129700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</si>
  <si>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</si>
  <si>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</si>
  <si>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</si>
  <si>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</si>
  <si>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</si>
  <si>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</si>
  <si>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Приложение № 3</t>
  </si>
  <si>
    <t>ДОХОДЫ</t>
  </si>
  <si>
    <t>Код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</si>
  <si>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</si>
  <si>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</si>
  <si>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</si>
  <si>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</si>
  <si>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</si>
  <si>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</si>
  <si>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</si>
  <si>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</si>
  <si>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</si>
  <si>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</si>
  <si>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</si>
  <si>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Прочие доходы от оказания платных услуг </t>
  </si>
  <si>
    <t>Прочие доходы от оказания платных услуг (работ) получателями средств бюджетов поселений</t>
  </si>
  <si>
    <t xml:space="preserve">Доходы от продажи материальных и нематериальных активов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</si>
  <si>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</si>
  <si>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</si>
  <si>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</si>
  <si>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</si>
  <si>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</si>
  <si>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</si>
  <si>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 xml:space="preserve">2020301510000151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</si>
  <si>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</si>
  <si>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</si>
  <si>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в бюджеты поселений.</t>
  </si>
  <si>
    <t>Всего доходов</t>
  </si>
  <si>
    <t>20203024100001151</t>
  </si>
  <si>
    <t>5.</t>
  </si>
  <si>
    <t>МКУ "Специализированная служба"</t>
  </si>
  <si>
    <t>0505</t>
  </si>
  <si>
    <t>Другие вопросы в области жилищно-коммунального хозяйства</t>
  </si>
  <si>
    <t>Дорожное хозяйство (дорожные фонды)</t>
  </si>
  <si>
    <t>0409</t>
  </si>
  <si>
    <t>к постановлению Администрации</t>
  </si>
  <si>
    <t>ОТЧЕТ</t>
  </si>
  <si>
    <t>3. Источники финансирования дефицита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</si>
  <si>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</si>
  <si>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</si>
  <si>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</si>
  <si>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Приложение № 2</t>
  </si>
  <si>
    <t>2. Расходы</t>
  </si>
  <si>
    <t>Приложение № 1</t>
  </si>
  <si>
    <t>1. Доходы</t>
  </si>
  <si>
    <t>Невыясненные поступления, зачисляемые в бюджеты поселений</t>
  </si>
  <si>
    <t>Сумма на 2013 год (тыс.руб.)</t>
  </si>
  <si>
    <t>План на 2013 г. (тыс.руб.)</t>
  </si>
  <si>
    <t>Организационно-воспитательная работа с молодежью</t>
  </si>
  <si>
    <t>Проведение мероприятий для детей и молодежи</t>
  </si>
  <si>
    <t>4310100</t>
  </si>
  <si>
    <t>МКУ «Дом культуры имени Н.М. Чекалова»</t>
  </si>
  <si>
    <t>Дотации бюджетам поселений на выравнивание бюджетной обеспеченности из  Фонда  финансовой поддержки поселений</t>
  </si>
  <si>
    <t>11302995100000130</t>
  </si>
  <si>
    <t>Прочие доходы от компенсации затрат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</si>
  <si>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</si>
  <si>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10102000010000110</t>
  </si>
  <si>
    <t>10601030100000110</t>
  </si>
  <si>
    <t>10604000020000110</t>
  </si>
  <si>
    <t>10606000000000110</t>
  </si>
  <si>
    <t>10804020010000110</t>
  </si>
  <si>
    <t>11105013100000120</t>
  </si>
  <si>
    <t>11109045100000120</t>
  </si>
  <si>
    <t>11301995100000130</t>
  </si>
  <si>
    <t>11406013100000430</t>
  </si>
  <si>
    <t>11406025100000430</t>
  </si>
  <si>
    <t>11402053100000410</t>
  </si>
  <si>
    <t>11701050100000180</t>
  </si>
  <si>
    <t>11705050050000180</t>
  </si>
  <si>
    <t>20201001100000151</t>
  </si>
  <si>
    <t>21905000100000151</t>
  </si>
  <si>
    <t>20705000100000180</t>
  </si>
  <si>
    <t>Прочая закупка товаров, работ и услуг для государственных нужд</t>
  </si>
  <si>
    <t>244</t>
  </si>
  <si>
    <t>Фонд оплаты труда и страховые взносы</t>
  </si>
  <si>
    <t>121</t>
  </si>
  <si>
    <t>630</t>
  </si>
  <si>
    <t>Субсидии некоммерческим организациям (за исключением государственных учреждений)</t>
  </si>
  <si>
    <t xml:space="preserve"> Фонд оплаты труда и страховые  взносы</t>
  </si>
  <si>
    <t>111</t>
  </si>
  <si>
    <t>Фонд оплаты труда и страховые  взносы</t>
  </si>
  <si>
    <t>Закупка товаров, работ, услуг в сфере информационно-коммуникационных технологий</t>
  </si>
  <si>
    <t>242</t>
  </si>
  <si>
    <t>об исполнении бюджета муниципального образования "Морозовское городское поселение Всеволожского муниципального района Ленинградской области"
 за 1 полугодие 2013 года</t>
  </si>
  <si>
    <t>Исполнено за 1 полугодие 2013 г. (тыс.руб.)</t>
  </si>
  <si>
    <t>об исполнении бюджета муниципального образования "Морозовское городское поселение 
Всеволожского муниципального района Ленинградской области" за 1 полугодие 2013 года</t>
  </si>
  <si>
    <t>об исполнении бюджета муниципального образования "Морозовское городское поселение Всеволожского муниципального района Ленинградской области" 
за 1 полугодие 2013 года</t>
  </si>
  <si>
    <t>Уплата прочих налогов, сборов и иных платежей</t>
  </si>
  <si>
    <t>852</t>
  </si>
  <si>
    <t>Иные выплаты персоналу, за исключением фонда оплаты труда</t>
  </si>
  <si>
    <t>122</t>
  </si>
  <si>
    <t>540</t>
  </si>
  <si>
    <t>Иные выплаты персоналу, за исключением фондаоплаты труда</t>
  </si>
  <si>
    <t>Закупка товаров, работ, услуг в целях капитального ремонта государственного имущества</t>
  </si>
  <si>
    <t>243</t>
  </si>
  <si>
    <t>Резервные средства</t>
  </si>
  <si>
    <t>870</t>
  </si>
  <si>
    <t>Субсидии юридическим лицам(кроме государственных учреждений) и физическим лицам- производителям товаров, работ, услуг</t>
  </si>
  <si>
    <t>810</t>
  </si>
  <si>
    <t>Субсидии юридическим лицам (кроме государственных учреждений) и физическим лицам- производителям товаров,  работ, услуг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</si>
  <si>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</si>
  <si>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</si>
  <si>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Мероприятия в области коммунального хозяйства</t>
  </si>
  <si>
    <t>Уплата прочих налогов, сборов  и иных платежей</t>
  </si>
  <si>
    <t>Премии и гранты</t>
  </si>
  <si>
    <t>350</t>
  </si>
  <si>
    <t xml:space="preserve"> Пособия и компенсации гражданам и иные социальные выплаты, кроме публичных нормативных обязательст</t>
  </si>
  <si>
    <t>321</t>
  </si>
  <si>
    <t>112</t>
  </si>
  <si>
    <t>20202077100000151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</si>
  <si>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</si>
  <si>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20204012100000151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</si>
  <si>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</si>
  <si>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11690050100000100</t>
  </si>
  <si>
    <t>Прочие поступления от денежных взысканий (штрафов) и иных сумм в возмещение ущерба, зачисляемые в бюджеты поселений.</t>
  </si>
  <si>
    <t xml:space="preserve"> от 07.11.2013 г. № 271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</si>
</sst>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169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16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3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169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 horizontal="right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 vertical="top" wrapText="1"/>
    </xf>
    <xf numFmtId="1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169" fontId="3" fillId="34" borderId="10" xfId="0" applyNumberFormat="1" applyFont="1" applyFill="1" applyBorder="1" applyAlignment="1">
      <alignment horizontal="right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69" fontId="1" fillId="34" borderId="10" xfId="0" applyNumberFormat="1" applyFont="1" applyFill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1" fontId="8" fillId="34" borderId="10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left" vertical="center" wrapText="1"/>
    </xf>
    <xf numFmtId="4" fontId="1" fillId="34" borderId="11" xfId="0" applyNumberFormat="1" applyFont="1" applyFill="1" applyBorder="1" applyAlignment="1">
      <alignment horizontal="right" vertical="top" wrapText="1"/>
    </xf>
    <xf numFmtId="169" fontId="1" fillId="34" borderId="11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top" wrapText="1"/>
    </xf>
    <xf numFmtId="169" fontId="1" fillId="34" borderId="10" xfId="0" applyNumberFormat="1" applyFont="1" applyFill="1" applyBorder="1" applyAlignment="1">
      <alignment horizontal="center" vertical="top"/>
    </xf>
    <xf numFmtId="169" fontId="8" fillId="34" borderId="10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1.125" style="36" customWidth="1"/>
    <col min="2" max="2" width="47.625" style="36" customWidth="1"/>
    <col min="3" max="3" width="14.125" style="36" customWidth="1"/>
    <col min="4" max="4" width="13.75390625" style="36" customWidth="1"/>
    <col min="5" max="5" width="10.625" style="44" customWidth="1"/>
    <col min="6" max="14" width="9.125" style="44" customWidth="1"/>
    <col min="15" max="16384" width="9.125" style="36" customWidth="1"/>
  </cols>
  <sheetData>
    <row r="1" spans="1:4" ht="15.75">
      <c r="A1" s="74" t="s">
        <v>160</v>
      </c>
      <c r="B1" s="74"/>
      <c r="C1" s="74"/>
      <c r="D1" s="74"/>
    </row>
    <row r="2" spans="1:4" ht="15.75">
      <c r="A2" s="74" t="s">
        <v>152</v>
      </c>
      <c r="B2" s="74"/>
      <c r="C2" s="74"/>
      <c r="D2" s="74"/>
    </row>
    <row r="3" spans="1:4" ht="15.75">
      <c r="A3" s="74" t="s">
        <v>29</v>
      </c>
      <c r="B3" s="74"/>
      <c r="C3" s="74"/>
      <c r="D3" s="74"/>
    </row>
    <row r="4" spans="1:4" ht="15.75">
      <c r="A4" s="74" t="s">
        <v>232</v>
      </c>
      <c r="B4" s="74"/>
      <c r="C4" s="74"/>
      <c r="D4" s="74"/>
    </row>
    <row r="5" spans="1:4" ht="15.75">
      <c r="A5" s="45"/>
      <c r="B5" s="45"/>
      <c r="C5" s="45"/>
      <c r="D5" s="45"/>
    </row>
    <row r="6" spans="1:4" ht="15.75">
      <c r="A6" s="71" t="s">
        <v>153</v>
      </c>
      <c r="B6" s="71"/>
      <c r="C6" s="71"/>
      <c r="D6" s="71"/>
    </row>
    <row r="7" spans="1:4" ht="50.25" customHeight="1">
      <c r="A7" s="72" t="s">
        <v>200</v>
      </c>
      <c r="B7" s="72"/>
      <c r="C7" s="72"/>
      <c r="D7" s="72"/>
    </row>
    <row r="8" spans="1:4" ht="15.75">
      <c r="A8" s="73" t="s">
        <v>161</v>
      </c>
      <c r="B8" s="73"/>
      <c r="C8" s="73"/>
      <c r="D8" s="73"/>
    </row>
    <row r="9" spans="1:5" ht="79.5" customHeight="1">
      <c r="A9" s="46" t="s">
        <v>119</v>
      </c>
      <c r="B9" s="46" t="s">
        <v>103</v>
      </c>
      <c r="C9" s="46" t="s">
        <v>163</v>
      </c>
      <c r="D9" s="47" t="s">
        <v>201</v>
      </c>
      <c r="E9" s="48"/>
    </row>
    <row r="10" spans="1:4" ht="15.75">
      <c r="A10" s="49">
        <v>10000000000000000</v>
      </c>
      <c r="B10" s="50" t="s">
        <v>118</v>
      </c>
      <c r="C10" s="51">
        <f>C11+C13+C17+C19+C22+C25+C30</f>
        <v>94958.4</v>
      </c>
      <c r="D10" s="51">
        <f>D11+D13+D17+D19+D22+D25+D30+D29</f>
        <v>26214.8</v>
      </c>
    </row>
    <row r="11" spans="1:4" ht="15.75">
      <c r="A11" s="52">
        <v>10100000000000000</v>
      </c>
      <c r="B11" s="46" t="s">
        <v>120</v>
      </c>
      <c r="C11" s="51">
        <f>C12</f>
        <v>13074.1</v>
      </c>
      <c r="D11" s="51">
        <f>D12</f>
        <v>6795.3</v>
      </c>
    </row>
    <row r="12" spans="1:4" ht="15.75">
      <c r="A12" s="53" t="s">
        <v>173</v>
      </c>
      <c r="B12" s="54" t="s">
        <v>121</v>
      </c>
      <c r="C12" s="55">
        <v>13074.1</v>
      </c>
      <c r="D12" s="55">
        <v>6795.3</v>
      </c>
    </row>
    <row r="13" spans="1:4" ht="15.75">
      <c r="A13" s="52">
        <v>10600000000000000</v>
      </c>
      <c r="B13" s="46" t="s">
        <v>122</v>
      </c>
      <c r="C13" s="51">
        <f>SUM(C14:C16)</f>
        <v>19173.6</v>
      </c>
      <c r="D13" s="51">
        <f>SUM(D14:D16)</f>
        <v>11840.8</v>
      </c>
    </row>
    <row r="14" spans="1:4" ht="63">
      <c r="A14" s="53" t="s">
        <v>174</v>
      </c>
      <c r="B14" s="54" t="s">
        <v>123</v>
      </c>
      <c r="C14" s="55">
        <v>572.1</v>
      </c>
      <c r="D14" s="55">
        <v>255.2</v>
      </c>
    </row>
    <row r="15" spans="1:4" ht="15.75">
      <c r="A15" s="53" t="s">
        <v>175</v>
      </c>
      <c r="B15" s="54" t="s">
        <v>124</v>
      </c>
      <c r="C15" s="55">
        <v>4101.5</v>
      </c>
      <c r="D15" s="55">
        <v>1953.5</v>
      </c>
    </row>
    <row r="16" spans="1:4" ht="15.75">
      <c r="A16" s="53" t="s">
        <v>176</v>
      </c>
      <c r="B16" s="54" t="s">
        <v>125</v>
      </c>
      <c r="C16" s="55">
        <v>14500</v>
      </c>
      <c r="D16" s="55">
        <v>9632.1</v>
      </c>
    </row>
    <row r="17" spans="1:4" ht="15.75">
      <c r="A17" s="52">
        <v>10800000000000000</v>
      </c>
      <c r="B17" s="46" t="s">
        <v>126</v>
      </c>
      <c r="C17" s="51">
        <f>C18</f>
        <v>83</v>
      </c>
      <c r="D17" s="51">
        <f>D18</f>
        <v>37.5</v>
      </c>
    </row>
    <row r="18" spans="1:4" ht="109.5" customHeight="1">
      <c r="A18" s="53" t="s">
        <v>177</v>
      </c>
      <c r="B18" s="54" t="s">
        <v>127</v>
      </c>
      <c r="C18" s="55">
        <v>83</v>
      </c>
      <c r="D18" s="55">
        <v>37.5</v>
      </c>
    </row>
    <row r="19" spans="1:4" ht="47.25" customHeight="1">
      <c r="A19" s="52">
        <v>11100000000000000</v>
      </c>
      <c r="B19" s="46" t="s">
        <v>128</v>
      </c>
      <c r="C19" s="51">
        <f>C20+C21</f>
        <v>16170</v>
      </c>
      <c r="D19" s="51">
        <f>D20+D21</f>
        <v>2955.4</v>
      </c>
    </row>
    <row r="20" spans="1:4" ht="95.25" customHeight="1">
      <c r="A20" s="53" t="s">
        <v>178</v>
      </c>
      <c r="B20" s="54" t="s">
        <v>129</v>
      </c>
      <c r="C20" s="55">
        <v>16000</v>
      </c>
      <c r="D20" s="55">
        <v>2904.1</v>
      </c>
    </row>
    <row r="21" spans="1:4" ht="80.25" customHeight="1">
      <c r="A21" s="53" t="s">
        <v>179</v>
      </c>
      <c r="B21" s="54" t="s">
        <v>130</v>
      </c>
      <c r="C21" s="55">
        <v>170</v>
      </c>
      <c r="D21" s="55">
        <v>51.3</v>
      </c>
    </row>
    <row r="22" spans="1:4" ht="18" customHeight="1">
      <c r="A22" s="52">
        <v>11301000000000100</v>
      </c>
      <c r="B22" s="46" t="s">
        <v>131</v>
      </c>
      <c r="C22" s="51">
        <f>C23+C24</f>
        <v>510</v>
      </c>
      <c r="D22" s="51">
        <f>D23+D24</f>
        <v>598.8</v>
      </c>
    </row>
    <row r="23" spans="1:4" ht="47.25" customHeight="1">
      <c r="A23" s="53" t="s">
        <v>180</v>
      </c>
      <c r="B23" s="54" t="s">
        <v>132</v>
      </c>
      <c r="C23" s="55">
        <v>510</v>
      </c>
      <c r="D23" s="55">
        <v>553.8</v>
      </c>
    </row>
    <row r="24" spans="1:4" ht="33" customHeight="1">
      <c r="A24" s="53" t="s">
        <v>170</v>
      </c>
      <c r="B24" s="54" t="s">
        <v>171</v>
      </c>
      <c r="C24" s="55"/>
      <c r="D24" s="55">
        <v>45</v>
      </c>
    </row>
    <row r="25" spans="1:4" ht="31.5">
      <c r="A25" s="52">
        <v>11400000000000000</v>
      </c>
      <c r="B25" s="46" t="s">
        <v>133</v>
      </c>
      <c r="C25" s="51">
        <f>C26+C28+C27</f>
        <v>45047.7</v>
      </c>
      <c r="D25" s="51">
        <f>D26+D28+D27</f>
        <v>2917.7</v>
      </c>
    </row>
    <row r="26" spans="1:4" ht="63" customHeight="1">
      <c r="A26" s="53" t="s">
        <v>181</v>
      </c>
      <c r="B26" s="54" t="s">
        <v>134</v>
      </c>
      <c r="C26" s="55">
        <v>16030</v>
      </c>
      <c r="D26" s="55">
        <v>285.8</v>
      </c>
    </row>
    <row r="27" spans="1:4" ht="63.75" customHeight="1">
      <c r="A27" s="53" t="s">
        <v>182</v>
      </c>
      <c r="B27" s="56" t="s">
        <v>135</v>
      </c>
      <c r="C27" s="55">
        <v>17000</v>
      </c>
      <c r="D27" s="55">
        <v>1290.4</v>
      </c>
    </row>
    <row r="28" spans="1:4" ht="143.25" customHeight="1">
      <c r="A28" s="53" t="s">
        <v>183</v>
      </c>
      <c r="B28" s="54" t="s">
        <v>136</v>
      </c>
      <c r="C28" s="55">
        <v>12017.7</v>
      </c>
      <c r="D28" s="55">
        <v>1341.5</v>
      </c>
    </row>
    <row r="29" spans="1:4" ht="63" customHeight="1">
      <c r="A29" s="57" t="s">
        <v>230</v>
      </c>
      <c r="B29" s="46" t="s">
        <v>231</v>
      </c>
      <c r="C29" s="51"/>
      <c r="D29" s="51">
        <v>5</v>
      </c>
    </row>
    <row r="30" spans="1:4" ht="15.75">
      <c r="A30" s="58">
        <v>11700000000000000</v>
      </c>
      <c r="B30" s="46" t="s">
        <v>137</v>
      </c>
      <c r="C30" s="51">
        <f>C32</f>
        <v>900</v>
      </c>
      <c r="D30" s="51">
        <f>D32+D31</f>
        <v>1064.3</v>
      </c>
    </row>
    <row r="31" spans="1:4" ht="31.5">
      <c r="A31" s="59" t="s">
        <v>184</v>
      </c>
      <c r="B31" s="60" t="s">
        <v>162</v>
      </c>
      <c r="C31" s="61"/>
      <c r="D31" s="62">
        <v>-6.9</v>
      </c>
    </row>
    <row r="32" spans="1:4" ht="31.5">
      <c r="A32" s="63" t="s">
        <v>185</v>
      </c>
      <c r="B32" s="54" t="s">
        <v>138</v>
      </c>
      <c r="C32" s="55">
        <v>900</v>
      </c>
      <c r="D32" s="55">
        <v>1071.2</v>
      </c>
    </row>
    <row r="33" spans="1:4" ht="15.75">
      <c r="A33" s="52">
        <v>20000000000000000</v>
      </c>
      <c r="B33" s="46" t="s">
        <v>139</v>
      </c>
      <c r="C33" s="51">
        <f>C34+C40+C36+C39+C35++C37</f>
        <v>42908.4</v>
      </c>
      <c r="D33" s="51">
        <f>D34+D40+D36+D39+D38</f>
        <v>7174.400000000001</v>
      </c>
    </row>
    <row r="34" spans="1:4" ht="48.75" customHeight="1">
      <c r="A34" s="53" t="s">
        <v>186</v>
      </c>
      <c r="B34" s="54" t="s">
        <v>169</v>
      </c>
      <c r="C34" s="55">
        <v>11531.3</v>
      </c>
      <c r="D34" s="55">
        <v>6342.2</v>
      </c>
    </row>
    <row r="35" spans="1:4" ht="66" customHeight="1">
      <c r="A35" s="53" t="s">
        <v>226</v>
      </c>
      <c r="B35" s="54" t="s">
        <v>227</v>
      </c>
      <c r="C35" s="55">
        <f>30000+421</f>
        <v>30421</v>
      </c>
      <c r="D35" s="55"/>
    </row>
    <row r="36" spans="1:4" ht="81.75" customHeight="1">
      <c r="A36" s="64" t="s">
        <v>140</v>
      </c>
      <c r="B36" s="54" t="s">
        <v>141</v>
      </c>
      <c r="C36" s="55">
        <v>400</v>
      </c>
      <c r="D36" s="55">
        <v>400</v>
      </c>
    </row>
    <row r="37" spans="1:4" ht="81.75" customHeight="1">
      <c r="A37" s="64" t="s">
        <v>228</v>
      </c>
      <c r="B37" s="54" t="s">
        <v>229</v>
      </c>
      <c r="C37" s="55">
        <v>159.1</v>
      </c>
      <c r="D37" s="55"/>
    </row>
    <row r="38" spans="1:4" ht="80.25" customHeight="1">
      <c r="A38" s="65" t="s">
        <v>187</v>
      </c>
      <c r="B38" s="54" t="s">
        <v>172</v>
      </c>
      <c r="C38" s="55"/>
      <c r="D38" s="55">
        <v>-12.4</v>
      </c>
    </row>
    <row r="39" spans="1:4" ht="54" customHeight="1">
      <c r="A39" s="64" t="s">
        <v>145</v>
      </c>
      <c r="B39" s="56" t="s">
        <v>142</v>
      </c>
      <c r="C39" s="55">
        <v>10</v>
      </c>
      <c r="D39" s="55">
        <v>10</v>
      </c>
    </row>
    <row r="40" spans="1:4" ht="31.5">
      <c r="A40" s="53" t="s">
        <v>188</v>
      </c>
      <c r="B40" s="54" t="s">
        <v>143</v>
      </c>
      <c r="C40" s="55">
        <v>387</v>
      </c>
      <c r="D40" s="55">
        <v>434.6</v>
      </c>
    </row>
    <row r="41" spans="1:4" ht="15.75">
      <c r="A41" s="46" t="s">
        <v>144</v>
      </c>
      <c r="B41" s="46"/>
      <c r="C41" s="51">
        <f>C10+C33</f>
        <v>137866.8</v>
      </c>
      <c r="D41" s="51">
        <f>D10+D33</f>
        <v>33389.2</v>
      </c>
    </row>
  </sheetData>
  <sheetProtection/>
  <mergeCells count="7">
    <mergeCell ref="A6:D6"/>
    <mergeCell ref="A7:D7"/>
    <mergeCell ref="A8:D8"/>
    <mergeCell ref="A1:D1"/>
    <mergeCell ref="A2:D2"/>
    <mergeCell ref="A3:D3"/>
    <mergeCell ref="A4:D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00390625" style="0" customWidth="1"/>
    <col min="2" max="2" width="76.25390625" style="0" customWidth="1"/>
    <col min="3" max="3" width="8.00390625" style="0" customWidth="1"/>
    <col min="4" max="4" width="9.25390625" style="0" bestFit="1" customWidth="1"/>
    <col min="5" max="5" width="8.25390625" style="0" customWidth="1"/>
    <col min="6" max="6" width="13.625" style="0" customWidth="1"/>
    <col min="7" max="7" width="15.25390625" style="0" customWidth="1"/>
  </cols>
  <sheetData>
    <row r="1" spans="1:11" ht="15.75">
      <c r="A1" s="80" t="s">
        <v>158</v>
      </c>
      <c r="B1" s="80"/>
      <c r="C1" s="80"/>
      <c r="D1" s="80"/>
      <c r="E1" s="80"/>
      <c r="F1" s="80"/>
      <c r="G1" s="80"/>
      <c r="I1" s="70"/>
      <c r="J1" s="70"/>
      <c r="K1" s="70"/>
    </row>
    <row r="2" spans="1:11" ht="15.75">
      <c r="A2" s="80" t="s">
        <v>152</v>
      </c>
      <c r="B2" s="80"/>
      <c r="C2" s="80"/>
      <c r="D2" s="80"/>
      <c r="E2" s="80"/>
      <c r="F2" s="80"/>
      <c r="G2" s="80"/>
      <c r="I2" s="70"/>
      <c r="J2" s="70"/>
      <c r="K2" s="70"/>
    </row>
    <row r="3" spans="1:11" ht="15.75">
      <c r="A3" s="80" t="s">
        <v>29</v>
      </c>
      <c r="B3" s="80"/>
      <c r="C3" s="80"/>
      <c r="D3" s="80"/>
      <c r="E3" s="80"/>
      <c r="F3" s="80"/>
      <c r="G3" s="80"/>
      <c r="I3" s="70"/>
      <c r="J3" s="70"/>
      <c r="K3" s="70"/>
    </row>
    <row r="4" spans="1:11" ht="15.75">
      <c r="A4" s="80" t="s">
        <v>232</v>
      </c>
      <c r="B4" s="80"/>
      <c r="C4" s="80"/>
      <c r="D4" s="80"/>
      <c r="E4" s="80"/>
      <c r="F4" s="80"/>
      <c r="G4" s="80"/>
      <c r="I4" s="70"/>
      <c r="J4" s="70"/>
      <c r="K4" s="70"/>
    </row>
    <row r="5" spans="1:11" ht="15.75">
      <c r="A5" s="5"/>
      <c r="B5" s="5"/>
      <c r="C5" s="5"/>
      <c r="D5" s="5"/>
      <c r="E5" s="5"/>
      <c r="F5" s="5"/>
      <c r="G5" s="28"/>
      <c r="I5" s="70"/>
      <c r="J5" s="70"/>
      <c r="K5" s="70"/>
    </row>
    <row r="6" spans="1:11" ht="15.75">
      <c r="A6" s="81" t="s">
        <v>153</v>
      </c>
      <c r="B6" s="81"/>
      <c r="C6" s="81"/>
      <c r="D6" s="81"/>
      <c r="E6" s="81"/>
      <c r="F6" s="81"/>
      <c r="G6" s="29"/>
      <c r="I6" s="70"/>
      <c r="J6" s="70"/>
      <c r="K6" s="70"/>
    </row>
    <row r="7" spans="1:11" ht="34.5" customHeight="1">
      <c r="A7" s="82" t="s">
        <v>202</v>
      </c>
      <c r="B7" s="81"/>
      <c r="C7" s="81"/>
      <c r="D7" s="81"/>
      <c r="E7" s="81"/>
      <c r="F7" s="81"/>
      <c r="G7" s="29"/>
      <c r="I7" s="70"/>
      <c r="J7" s="70"/>
      <c r="K7" s="70"/>
    </row>
    <row r="8" spans="1:11" ht="15.75">
      <c r="A8" s="76" t="s">
        <v>159</v>
      </c>
      <c r="B8" s="76"/>
      <c r="C8" s="76"/>
      <c r="D8" s="76"/>
      <c r="E8" s="76"/>
      <c r="F8" s="76"/>
      <c r="G8" s="29"/>
      <c r="I8" s="70"/>
      <c r="J8" s="70"/>
      <c r="K8" s="70"/>
    </row>
    <row r="9" spans="1:11" ht="15.75">
      <c r="A9" s="6" t="s">
        <v>30</v>
      </c>
      <c r="B9" s="77" t="s">
        <v>103</v>
      </c>
      <c r="C9" s="78" t="s">
        <v>2</v>
      </c>
      <c r="D9" s="78" t="s">
        <v>104</v>
      </c>
      <c r="E9" s="78" t="s">
        <v>105</v>
      </c>
      <c r="F9" s="79" t="s">
        <v>163</v>
      </c>
      <c r="G9" s="75" t="s">
        <v>201</v>
      </c>
      <c r="H9" s="40"/>
      <c r="I9" s="69"/>
      <c r="J9" s="69"/>
      <c r="K9" s="70"/>
    </row>
    <row r="10" spans="1:11" ht="31.5">
      <c r="A10" s="7" t="s">
        <v>31</v>
      </c>
      <c r="B10" s="77"/>
      <c r="C10" s="78"/>
      <c r="D10" s="78"/>
      <c r="E10" s="78"/>
      <c r="F10" s="79"/>
      <c r="G10" s="75"/>
      <c r="H10" s="40"/>
      <c r="I10" s="69"/>
      <c r="J10" s="69"/>
      <c r="K10" s="70"/>
    </row>
    <row r="11" spans="1:11" ht="47.25">
      <c r="A11" s="12"/>
      <c r="B11" s="3" t="s">
        <v>102</v>
      </c>
      <c r="C11" s="4"/>
      <c r="D11" s="4"/>
      <c r="E11" s="4"/>
      <c r="F11" s="17">
        <f>F13+F26+F42+F47+F62+F67+F84+F116+F138+F124+F130+F153+F162+F55</f>
        <v>153440.1</v>
      </c>
      <c r="G11" s="17">
        <f>G13+G26+G42+G47+G62+G67+G84+G116+G138+G124+G130+G153+G162+G55</f>
        <v>28940.9</v>
      </c>
      <c r="H11" s="40"/>
      <c r="I11" s="69"/>
      <c r="J11" s="69"/>
      <c r="K11" s="70"/>
    </row>
    <row r="12" spans="1:11" ht="15.75">
      <c r="A12" s="8" t="s">
        <v>32</v>
      </c>
      <c r="B12" s="3" t="s">
        <v>33</v>
      </c>
      <c r="C12" s="4"/>
      <c r="D12" s="4"/>
      <c r="E12" s="4"/>
      <c r="F12" s="17">
        <f>F13</f>
        <v>2769.1</v>
      </c>
      <c r="G12" s="17">
        <f>G13</f>
        <v>1267.6</v>
      </c>
      <c r="H12" s="40"/>
      <c r="I12" s="69"/>
      <c r="J12" s="69"/>
      <c r="K12" s="70"/>
    </row>
    <row r="13" spans="1:11" ht="31.5">
      <c r="A13" s="8"/>
      <c r="B13" s="3" t="s">
        <v>34</v>
      </c>
      <c r="C13" s="4" t="s">
        <v>13</v>
      </c>
      <c r="D13" s="4"/>
      <c r="E13" s="4"/>
      <c r="F13" s="17">
        <f>F14+F23</f>
        <v>2769.1</v>
      </c>
      <c r="G13" s="17">
        <f>G14+G23</f>
        <v>1267.6</v>
      </c>
      <c r="H13" s="40"/>
      <c r="I13" s="69"/>
      <c r="J13" s="69"/>
      <c r="K13" s="70"/>
    </row>
    <row r="14" spans="1:11" ht="15.75">
      <c r="A14" s="8"/>
      <c r="B14" s="3" t="s">
        <v>35</v>
      </c>
      <c r="C14" s="4" t="s">
        <v>13</v>
      </c>
      <c r="D14" s="4" t="s">
        <v>36</v>
      </c>
      <c r="E14" s="4"/>
      <c r="F14" s="17">
        <f>F15+F20</f>
        <v>2725.1</v>
      </c>
      <c r="G14" s="17">
        <f>G15+G20</f>
        <v>1223.6</v>
      </c>
      <c r="H14" s="40"/>
      <c r="I14" s="69"/>
      <c r="J14" s="69"/>
      <c r="K14" s="70"/>
    </row>
    <row r="15" spans="1:11" ht="15.75">
      <c r="A15" s="8"/>
      <c r="B15" s="3" t="s">
        <v>37</v>
      </c>
      <c r="C15" s="4" t="s">
        <v>13</v>
      </c>
      <c r="D15" s="4" t="s">
        <v>38</v>
      </c>
      <c r="E15" s="4"/>
      <c r="F15" s="17">
        <f>F16</f>
        <v>502.7</v>
      </c>
      <c r="G15" s="17">
        <f>G16</f>
        <v>141.5</v>
      </c>
      <c r="H15" s="40"/>
      <c r="I15" s="69"/>
      <c r="J15" s="69"/>
      <c r="K15" s="70"/>
    </row>
    <row r="16" spans="1:11" ht="15.75">
      <c r="A16" s="8"/>
      <c r="B16" s="3" t="s">
        <v>39</v>
      </c>
      <c r="C16" s="4" t="s">
        <v>13</v>
      </c>
      <c r="D16" s="4" t="s">
        <v>38</v>
      </c>
      <c r="E16" s="4"/>
      <c r="F16" s="17">
        <f>F17+F18+F19</f>
        <v>502.7</v>
      </c>
      <c r="G16" s="17">
        <f>G17+G18+G19</f>
        <v>141.5</v>
      </c>
      <c r="H16" s="40"/>
      <c r="I16" s="69"/>
      <c r="J16" s="69"/>
      <c r="K16" s="70"/>
    </row>
    <row r="17" spans="1:11" ht="31.5">
      <c r="A17" s="8"/>
      <c r="B17" s="3" t="s">
        <v>198</v>
      </c>
      <c r="C17" s="4" t="s">
        <v>13</v>
      </c>
      <c r="D17" s="4" t="s">
        <v>38</v>
      </c>
      <c r="E17" s="4" t="s">
        <v>199</v>
      </c>
      <c r="F17" s="17">
        <v>62.3</v>
      </c>
      <c r="G17" s="17">
        <v>39.9</v>
      </c>
      <c r="H17" s="40"/>
      <c r="I17" s="69"/>
      <c r="J17" s="69"/>
      <c r="K17" s="70"/>
    </row>
    <row r="18" spans="1:11" ht="15.75">
      <c r="A18" s="8"/>
      <c r="B18" s="3" t="s">
        <v>189</v>
      </c>
      <c r="C18" s="4" t="s">
        <v>13</v>
      </c>
      <c r="D18" s="4" t="s">
        <v>38</v>
      </c>
      <c r="E18" s="4" t="s">
        <v>190</v>
      </c>
      <c r="F18" s="17">
        <v>430.4</v>
      </c>
      <c r="G18" s="17">
        <v>101.6</v>
      </c>
      <c r="H18" s="40"/>
      <c r="I18" s="69"/>
      <c r="J18" s="69"/>
      <c r="K18" s="70"/>
    </row>
    <row r="19" spans="1:11" ht="15.75">
      <c r="A19" s="8"/>
      <c r="B19" s="3" t="s">
        <v>204</v>
      </c>
      <c r="C19" s="4" t="s">
        <v>13</v>
      </c>
      <c r="D19" s="4" t="s">
        <v>38</v>
      </c>
      <c r="E19" s="4" t="s">
        <v>205</v>
      </c>
      <c r="F19" s="17">
        <v>10</v>
      </c>
      <c r="G19" s="17">
        <v>0</v>
      </c>
      <c r="H19" s="40"/>
      <c r="I19" s="69"/>
      <c r="J19" s="69"/>
      <c r="K19" s="70"/>
    </row>
    <row r="20" spans="1:11" ht="15.75">
      <c r="A20" s="8"/>
      <c r="B20" s="3" t="s">
        <v>40</v>
      </c>
      <c r="C20" s="4" t="s">
        <v>13</v>
      </c>
      <c r="D20" s="4" t="s">
        <v>41</v>
      </c>
      <c r="E20" s="4"/>
      <c r="F20" s="17">
        <f>F21+F22</f>
        <v>2222.4</v>
      </c>
      <c r="G20" s="17">
        <f>G21+G22</f>
        <v>1082.1</v>
      </c>
      <c r="H20" s="40"/>
      <c r="I20" s="69"/>
      <c r="J20" s="69"/>
      <c r="K20" s="70"/>
    </row>
    <row r="21" spans="1:11" ht="15.75">
      <c r="A21" s="8"/>
      <c r="B21" s="3" t="s">
        <v>191</v>
      </c>
      <c r="C21" s="4" t="s">
        <v>13</v>
      </c>
      <c r="D21" s="4" t="s">
        <v>41</v>
      </c>
      <c r="E21" s="4" t="s">
        <v>192</v>
      </c>
      <c r="F21" s="17">
        <v>1056</v>
      </c>
      <c r="G21" s="17">
        <v>500.1</v>
      </c>
      <c r="H21" s="40"/>
      <c r="I21" s="69"/>
      <c r="J21" s="69"/>
      <c r="K21" s="70"/>
    </row>
    <row r="22" spans="1:11" ht="15.75">
      <c r="A22" s="8"/>
      <c r="B22" s="3" t="s">
        <v>206</v>
      </c>
      <c r="C22" s="4" t="s">
        <v>13</v>
      </c>
      <c r="D22" s="4" t="s">
        <v>41</v>
      </c>
      <c r="E22" s="4" t="s">
        <v>207</v>
      </c>
      <c r="F22" s="17">
        <v>1166.4</v>
      </c>
      <c r="G22" s="17">
        <v>582</v>
      </c>
      <c r="H22" s="40"/>
      <c r="I22" s="69"/>
      <c r="J22" s="69"/>
      <c r="K22" s="70"/>
    </row>
    <row r="23" spans="1:11" ht="63">
      <c r="A23" s="8"/>
      <c r="B23" s="3" t="s">
        <v>100</v>
      </c>
      <c r="C23" s="4" t="s">
        <v>13</v>
      </c>
      <c r="D23" s="4">
        <v>5210600</v>
      </c>
      <c r="E23" s="4"/>
      <c r="F23" s="16">
        <f>F24</f>
        <v>44</v>
      </c>
      <c r="G23" s="16">
        <f>G24</f>
        <v>44</v>
      </c>
      <c r="H23" s="40"/>
      <c r="I23" s="69"/>
      <c r="J23" s="69"/>
      <c r="K23" s="70"/>
    </row>
    <row r="24" spans="1:11" ht="15.75">
      <c r="A24" s="8"/>
      <c r="B24" s="3" t="s">
        <v>101</v>
      </c>
      <c r="C24" s="4" t="s">
        <v>13</v>
      </c>
      <c r="D24" s="4">
        <v>5210600</v>
      </c>
      <c r="E24" s="4" t="s">
        <v>208</v>
      </c>
      <c r="F24" s="16">
        <v>44</v>
      </c>
      <c r="G24" s="16">
        <v>44</v>
      </c>
      <c r="H24" s="40"/>
      <c r="I24" s="69"/>
      <c r="J24" s="69"/>
      <c r="K24" s="70"/>
    </row>
    <row r="25" spans="1:11" ht="31.5">
      <c r="A25" s="8" t="s">
        <v>42</v>
      </c>
      <c r="B25" s="3" t="s">
        <v>43</v>
      </c>
      <c r="C25" s="4"/>
      <c r="D25" s="4"/>
      <c r="E25" s="4"/>
      <c r="F25" s="17">
        <f>F26+F42+F47+F62+F67+F84+F116+F124+F130+F55</f>
        <v>114692.8</v>
      </c>
      <c r="G25" s="17">
        <f>G26+G42+G47+G62+G67+G84+G116+G124+G130+G55</f>
        <v>13715.300000000003</v>
      </c>
      <c r="H25" s="40"/>
      <c r="I25" s="69"/>
      <c r="J25" s="69"/>
      <c r="K25" s="70"/>
    </row>
    <row r="26" spans="1:11" ht="47.25">
      <c r="A26" s="8"/>
      <c r="B26" s="3" t="s">
        <v>44</v>
      </c>
      <c r="C26" s="4" t="s">
        <v>14</v>
      </c>
      <c r="D26" s="4"/>
      <c r="E26" s="4"/>
      <c r="F26" s="17">
        <f>F27+F39</f>
        <v>12656.700000000003</v>
      </c>
      <c r="G26" s="17">
        <f>G27+G39</f>
        <v>4284.000000000001</v>
      </c>
      <c r="H26" s="40"/>
      <c r="I26" s="69"/>
      <c r="J26" s="69"/>
      <c r="K26" s="70"/>
    </row>
    <row r="27" spans="1:11" ht="15.75">
      <c r="A27" s="8"/>
      <c r="B27" s="3" t="s">
        <v>35</v>
      </c>
      <c r="C27" s="4" t="s">
        <v>14</v>
      </c>
      <c r="D27" s="4" t="s">
        <v>36</v>
      </c>
      <c r="E27" s="4"/>
      <c r="F27" s="17">
        <f>F28+F36</f>
        <v>12131.600000000002</v>
      </c>
      <c r="G27" s="17">
        <f>G28+G36</f>
        <v>4021.4000000000005</v>
      </c>
      <c r="H27" s="40"/>
      <c r="I27" s="69"/>
      <c r="J27" s="69"/>
      <c r="K27" s="70"/>
    </row>
    <row r="28" spans="1:11" ht="15.75">
      <c r="A28" s="8"/>
      <c r="B28" s="3" t="s">
        <v>37</v>
      </c>
      <c r="C28" s="4" t="s">
        <v>14</v>
      </c>
      <c r="D28" s="4" t="s">
        <v>38</v>
      </c>
      <c r="E28" s="4"/>
      <c r="F28" s="17">
        <f>F29</f>
        <v>10694.900000000001</v>
      </c>
      <c r="G28" s="17">
        <f>G29</f>
        <v>3415.0000000000005</v>
      </c>
      <c r="H28" s="40"/>
      <c r="I28" s="69"/>
      <c r="J28" s="69"/>
      <c r="K28" s="70"/>
    </row>
    <row r="29" spans="1:11" ht="15.75">
      <c r="A29" s="8"/>
      <c r="B29" s="3" t="s">
        <v>39</v>
      </c>
      <c r="C29" s="4" t="s">
        <v>14</v>
      </c>
      <c r="D29" s="4" t="s">
        <v>38</v>
      </c>
      <c r="E29" s="4"/>
      <c r="F29" s="17">
        <f>F30+F31+F32+F33+F34+F35</f>
        <v>10694.900000000001</v>
      </c>
      <c r="G29" s="17">
        <f>G30+G31+G32+G33+G34+G35</f>
        <v>3415.0000000000005</v>
      </c>
      <c r="H29" s="40"/>
      <c r="I29" s="69"/>
      <c r="J29" s="69"/>
      <c r="K29" s="70"/>
    </row>
    <row r="30" spans="1:11" ht="15.75">
      <c r="A30" s="8"/>
      <c r="B30" s="3" t="s">
        <v>191</v>
      </c>
      <c r="C30" s="4" t="s">
        <v>14</v>
      </c>
      <c r="D30" s="4" t="s">
        <v>38</v>
      </c>
      <c r="E30" s="4" t="s">
        <v>192</v>
      </c>
      <c r="F30" s="17">
        <v>6524.5</v>
      </c>
      <c r="G30" s="17">
        <v>2638.3</v>
      </c>
      <c r="H30" s="40"/>
      <c r="I30" s="69"/>
      <c r="J30" s="69"/>
      <c r="K30" s="70"/>
    </row>
    <row r="31" spans="1:11" ht="15.75">
      <c r="A31" s="8"/>
      <c r="B31" s="3" t="s">
        <v>209</v>
      </c>
      <c r="C31" s="4" t="s">
        <v>14</v>
      </c>
      <c r="D31" s="4" t="s">
        <v>38</v>
      </c>
      <c r="E31" s="4" t="s">
        <v>207</v>
      </c>
      <c r="F31" s="17">
        <v>57.6</v>
      </c>
      <c r="G31" s="17">
        <v>19.6</v>
      </c>
      <c r="H31" s="40"/>
      <c r="I31" s="69"/>
      <c r="J31" s="69"/>
      <c r="K31" s="70"/>
    </row>
    <row r="32" spans="1:11" ht="31.5">
      <c r="A32" s="8"/>
      <c r="B32" s="3" t="s">
        <v>198</v>
      </c>
      <c r="C32" s="4" t="s">
        <v>14</v>
      </c>
      <c r="D32" s="4" t="s">
        <v>38</v>
      </c>
      <c r="E32" s="4" t="s">
        <v>199</v>
      </c>
      <c r="F32" s="17">
        <v>819.1</v>
      </c>
      <c r="G32" s="17">
        <v>273.1</v>
      </c>
      <c r="H32" s="40"/>
      <c r="I32" s="69"/>
      <c r="J32" s="69"/>
      <c r="K32" s="70"/>
    </row>
    <row r="33" spans="1:11" ht="31.5">
      <c r="A33" s="8"/>
      <c r="B33" s="3" t="s">
        <v>210</v>
      </c>
      <c r="C33" s="4" t="s">
        <v>14</v>
      </c>
      <c r="D33" s="4" t="s">
        <v>38</v>
      </c>
      <c r="E33" s="4" t="s">
        <v>211</v>
      </c>
      <c r="F33" s="17">
        <v>1033</v>
      </c>
      <c r="G33" s="17">
        <v>0.4</v>
      </c>
      <c r="H33" s="40"/>
      <c r="I33" s="69"/>
      <c r="J33" s="69"/>
      <c r="K33" s="70"/>
    </row>
    <row r="34" spans="1:11" ht="15.75">
      <c r="A34" s="8"/>
      <c r="B34" s="3" t="s">
        <v>189</v>
      </c>
      <c r="C34" s="4" t="s">
        <v>14</v>
      </c>
      <c r="D34" s="4" t="s">
        <v>38</v>
      </c>
      <c r="E34" s="4" t="s">
        <v>190</v>
      </c>
      <c r="F34" s="17">
        <f>2103.7-335</f>
        <v>1768.6999999999998</v>
      </c>
      <c r="G34" s="17">
        <v>463.8</v>
      </c>
      <c r="H34" s="40"/>
      <c r="I34" s="69"/>
      <c r="J34" s="69"/>
      <c r="K34" s="70"/>
    </row>
    <row r="35" spans="1:11" ht="15.75">
      <c r="A35" s="8"/>
      <c r="B35" s="3" t="s">
        <v>204</v>
      </c>
      <c r="C35" s="4" t="s">
        <v>14</v>
      </c>
      <c r="D35" s="4" t="s">
        <v>38</v>
      </c>
      <c r="E35" s="4" t="s">
        <v>205</v>
      </c>
      <c r="F35" s="17">
        <v>492</v>
      </c>
      <c r="G35" s="17">
        <v>19.8</v>
      </c>
      <c r="H35" s="40"/>
      <c r="I35" s="69"/>
      <c r="J35" s="69"/>
      <c r="K35" s="70"/>
    </row>
    <row r="36" spans="1:11" ht="15.75">
      <c r="A36" s="8"/>
      <c r="B36" s="3" t="s">
        <v>35</v>
      </c>
      <c r="C36" s="4" t="s">
        <v>14</v>
      </c>
      <c r="D36" s="4" t="s">
        <v>45</v>
      </c>
      <c r="E36" s="4"/>
      <c r="F36" s="17">
        <f>F37</f>
        <v>1436.7</v>
      </c>
      <c r="G36" s="17">
        <f>G37</f>
        <v>606.4</v>
      </c>
      <c r="H36" s="40"/>
      <c r="I36" s="69"/>
      <c r="J36" s="69"/>
      <c r="K36" s="70"/>
    </row>
    <row r="37" spans="1:11" ht="15.75">
      <c r="A37" s="8"/>
      <c r="B37" s="3" t="s">
        <v>46</v>
      </c>
      <c r="C37" s="4" t="s">
        <v>14</v>
      </c>
      <c r="D37" s="4" t="s">
        <v>45</v>
      </c>
      <c r="E37" s="4"/>
      <c r="F37" s="17">
        <f>F38</f>
        <v>1436.7</v>
      </c>
      <c r="G37" s="17">
        <f>G38</f>
        <v>606.4</v>
      </c>
      <c r="H37" s="40"/>
      <c r="I37" s="69"/>
      <c r="J37" s="69"/>
      <c r="K37" s="70"/>
    </row>
    <row r="38" spans="1:11" ht="15.75">
      <c r="A38" s="8"/>
      <c r="B38" s="3" t="s">
        <v>191</v>
      </c>
      <c r="C38" s="4" t="s">
        <v>14</v>
      </c>
      <c r="D38" s="4" t="s">
        <v>45</v>
      </c>
      <c r="E38" s="4" t="s">
        <v>192</v>
      </c>
      <c r="F38" s="17">
        <v>1436.7</v>
      </c>
      <c r="G38" s="17">
        <v>606.4</v>
      </c>
      <c r="H38" s="40"/>
      <c r="I38" s="69"/>
      <c r="J38" s="69"/>
      <c r="K38" s="70"/>
    </row>
    <row r="39" spans="1:11" ht="15.75">
      <c r="A39" s="8"/>
      <c r="B39" s="3" t="s">
        <v>99</v>
      </c>
      <c r="C39" s="4" t="s">
        <v>14</v>
      </c>
      <c r="D39" s="4">
        <v>5210000</v>
      </c>
      <c r="E39" s="4"/>
      <c r="F39" s="17">
        <f>F40</f>
        <v>525.1</v>
      </c>
      <c r="G39" s="17">
        <f>G40</f>
        <v>262.6</v>
      </c>
      <c r="H39" s="40"/>
      <c r="I39" s="69"/>
      <c r="J39" s="69"/>
      <c r="K39" s="70"/>
    </row>
    <row r="40" spans="1:11" ht="63">
      <c r="A40" s="8"/>
      <c r="B40" s="3" t="s">
        <v>100</v>
      </c>
      <c r="C40" s="4" t="s">
        <v>14</v>
      </c>
      <c r="D40" s="4">
        <v>5210600</v>
      </c>
      <c r="E40" s="4"/>
      <c r="F40" s="17">
        <f>F41</f>
        <v>525.1</v>
      </c>
      <c r="G40" s="17">
        <f>G41</f>
        <v>262.6</v>
      </c>
      <c r="H40" s="40"/>
      <c r="I40" s="69"/>
      <c r="J40" s="69"/>
      <c r="K40" s="70"/>
    </row>
    <row r="41" spans="1:11" ht="15.75">
      <c r="A41" s="8"/>
      <c r="B41" s="3" t="s">
        <v>101</v>
      </c>
      <c r="C41" s="4" t="s">
        <v>14</v>
      </c>
      <c r="D41" s="4">
        <v>5210600</v>
      </c>
      <c r="E41" s="4" t="s">
        <v>208</v>
      </c>
      <c r="F41" s="17">
        <v>525.1</v>
      </c>
      <c r="G41" s="17">
        <v>262.6</v>
      </c>
      <c r="H41" s="40"/>
      <c r="I41" s="69"/>
      <c r="J41" s="69"/>
      <c r="K41" s="70"/>
    </row>
    <row r="42" spans="1:11" ht="15.75">
      <c r="A42" s="8"/>
      <c r="B42" s="3" t="s">
        <v>47</v>
      </c>
      <c r="C42" s="4" t="s">
        <v>15</v>
      </c>
      <c r="D42" s="4"/>
      <c r="E42" s="4"/>
      <c r="F42" s="17">
        <f aca="true" t="shared" si="0" ref="F42:G45">F43</f>
        <v>500</v>
      </c>
      <c r="G42" s="17">
        <f t="shared" si="0"/>
        <v>0</v>
      </c>
      <c r="H42" s="40"/>
      <c r="I42" s="69"/>
      <c r="J42" s="69"/>
      <c r="K42" s="70"/>
    </row>
    <row r="43" spans="1:11" ht="15.75">
      <c r="A43" s="8"/>
      <c r="B43" s="3" t="s">
        <v>47</v>
      </c>
      <c r="C43" s="4" t="s">
        <v>15</v>
      </c>
      <c r="D43" s="4" t="s">
        <v>48</v>
      </c>
      <c r="E43" s="4"/>
      <c r="F43" s="17">
        <f t="shared" si="0"/>
        <v>500</v>
      </c>
      <c r="G43" s="17">
        <f t="shared" si="0"/>
        <v>0</v>
      </c>
      <c r="H43" s="40"/>
      <c r="I43" s="69"/>
      <c r="J43" s="69"/>
      <c r="K43" s="70"/>
    </row>
    <row r="44" spans="1:11" ht="15.75">
      <c r="A44" s="8"/>
      <c r="B44" s="3" t="s">
        <v>49</v>
      </c>
      <c r="C44" s="4" t="s">
        <v>15</v>
      </c>
      <c r="D44" s="4" t="s">
        <v>50</v>
      </c>
      <c r="E44" s="4"/>
      <c r="F44" s="17">
        <f t="shared" si="0"/>
        <v>500</v>
      </c>
      <c r="G44" s="17">
        <f t="shared" si="0"/>
        <v>0</v>
      </c>
      <c r="H44" s="40"/>
      <c r="I44" s="69"/>
      <c r="J44" s="69"/>
      <c r="K44" s="70"/>
    </row>
    <row r="45" spans="1:11" ht="15.75">
      <c r="A45" s="8"/>
      <c r="B45" s="3" t="s">
        <v>51</v>
      </c>
      <c r="C45" s="4" t="s">
        <v>15</v>
      </c>
      <c r="D45" s="4" t="s">
        <v>50</v>
      </c>
      <c r="E45" s="4"/>
      <c r="F45" s="17">
        <f t="shared" si="0"/>
        <v>500</v>
      </c>
      <c r="G45" s="17">
        <f t="shared" si="0"/>
        <v>0</v>
      </c>
      <c r="H45" s="40"/>
      <c r="I45" s="69"/>
      <c r="J45" s="69"/>
      <c r="K45" s="70"/>
    </row>
    <row r="46" spans="1:11" ht="15.75">
      <c r="A46" s="8"/>
      <c r="B46" s="3" t="s">
        <v>212</v>
      </c>
      <c r="C46" s="4" t="s">
        <v>15</v>
      </c>
      <c r="D46" s="4" t="s">
        <v>50</v>
      </c>
      <c r="E46" s="4" t="s">
        <v>213</v>
      </c>
      <c r="F46" s="17">
        <v>500</v>
      </c>
      <c r="G46" s="17">
        <v>0</v>
      </c>
      <c r="H46" s="40"/>
      <c r="I46" s="69"/>
      <c r="J46" s="69"/>
      <c r="K46" s="70"/>
    </row>
    <row r="47" spans="1:11" ht="15.75">
      <c r="A47" s="8"/>
      <c r="B47" s="3" t="s">
        <v>3</v>
      </c>
      <c r="C47" s="4" t="s">
        <v>88</v>
      </c>
      <c r="D47" s="9"/>
      <c r="E47" s="9"/>
      <c r="F47" s="17">
        <f>F48</f>
        <v>5953.7</v>
      </c>
      <c r="G47" s="17">
        <f>G48</f>
        <v>2677.2</v>
      </c>
      <c r="H47" s="40"/>
      <c r="I47" s="69"/>
      <c r="J47" s="69"/>
      <c r="K47" s="70"/>
    </row>
    <row r="48" spans="1:11" ht="31.5">
      <c r="A48" s="8"/>
      <c r="B48" s="3" t="s">
        <v>89</v>
      </c>
      <c r="C48" s="4" t="s">
        <v>88</v>
      </c>
      <c r="D48" s="9" t="s">
        <v>90</v>
      </c>
      <c r="E48" s="9"/>
      <c r="F48" s="17">
        <f>F49+F51</f>
        <v>5953.7</v>
      </c>
      <c r="G48" s="17">
        <f>G49+G51</f>
        <v>2677.2</v>
      </c>
      <c r="H48" s="40"/>
      <c r="I48" s="69"/>
      <c r="J48" s="69"/>
      <c r="K48" s="70"/>
    </row>
    <row r="49" spans="1:11" ht="31.5">
      <c r="A49" s="8"/>
      <c r="B49" s="3" t="s">
        <v>91</v>
      </c>
      <c r="C49" s="4" t="s">
        <v>88</v>
      </c>
      <c r="D49" s="9" t="s">
        <v>92</v>
      </c>
      <c r="E49" s="9"/>
      <c r="F49" s="17">
        <f>F50</f>
        <v>500</v>
      </c>
      <c r="G49" s="17">
        <f>G50</f>
        <v>24</v>
      </c>
      <c r="H49" s="40"/>
      <c r="I49" s="69"/>
      <c r="J49" s="69"/>
      <c r="K49" s="70"/>
    </row>
    <row r="50" spans="1:11" ht="15.75">
      <c r="A50" s="8"/>
      <c r="B50" s="3" t="s">
        <v>189</v>
      </c>
      <c r="C50" s="4" t="s">
        <v>88</v>
      </c>
      <c r="D50" s="9" t="s">
        <v>92</v>
      </c>
      <c r="E50" s="4" t="s">
        <v>190</v>
      </c>
      <c r="F50" s="17">
        <v>500</v>
      </c>
      <c r="G50" s="17">
        <v>24</v>
      </c>
      <c r="H50" s="40"/>
      <c r="I50" s="69"/>
      <c r="J50" s="69"/>
      <c r="K50" s="70"/>
    </row>
    <row r="51" spans="1:11" ht="31.5">
      <c r="A51" s="8"/>
      <c r="B51" s="3" t="s">
        <v>52</v>
      </c>
      <c r="C51" s="4" t="s">
        <v>88</v>
      </c>
      <c r="D51" s="4" t="s">
        <v>53</v>
      </c>
      <c r="E51" s="9"/>
      <c r="F51" s="17">
        <f>F52</f>
        <v>5453.7</v>
      </c>
      <c r="G51" s="17">
        <f>G52</f>
        <v>2653.2</v>
      </c>
      <c r="H51" s="40"/>
      <c r="I51" s="69"/>
      <c r="J51" s="69"/>
      <c r="K51" s="70"/>
    </row>
    <row r="52" spans="1:11" ht="15.75">
      <c r="A52" s="8"/>
      <c r="B52" s="3" t="s">
        <v>54</v>
      </c>
      <c r="C52" s="4" t="s">
        <v>88</v>
      </c>
      <c r="D52" s="4" t="s">
        <v>55</v>
      </c>
      <c r="E52" s="9"/>
      <c r="F52" s="17">
        <f>F53+F54</f>
        <v>5453.7</v>
      </c>
      <c r="G52" s="17">
        <f>G53+G54</f>
        <v>2653.2</v>
      </c>
      <c r="H52" s="40"/>
      <c r="I52" s="69"/>
      <c r="J52" s="69"/>
      <c r="K52" s="70"/>
    </row>
    <row r="53" spans="1:11" ht="31.5">
      <c r="A53" s="8"/>
      <c r="B53" s="3" t="s">
        <v>210</v>
      </c>
      <c r="C53" s="4" t="s">
        <v>88</v>
      </c>
      <c r="D53" s="4" t="s">
        <v>55</v>
      </c>
      <c r="E53" s="4" t="s">
        <v>211</v>
      </c>
      <c r="F53" s="17">
        <v>180</v>
      </c>
      <c r="G53" s="17">
        <v>180</v>
      </c>
      <c r="H53" s="40"/>
      <c r="I53" s="69"/>
      <c r="J53" s="69"/>
      <c r="K53" s="70"/>
    </row>
    <row r="54" spans="1:11" ht="15.75">
      <c r="A54" s="8"/>
      <c r="B54" s="3" t="s">
        <v>189</v>
      </c>
      <c r="C54" s="4" t="s">
        <v>88</v>
      </c>
      <c r="D54" s="4" t="s">
        <v>55</v>
      </c>
      <c r="E54" s="4" t="s">
        <v>190</v>
      </c>
      <c r="F54" s="17">
        <f>5036.7+200+37</f>
        <v>5273.7</v>
      </c>
      <c r="G54" s="17">
        <v>2473.2</v>
      </c>
      <c r="H54" s="40"/>
      <c r="I54" s="69"/>
      <c r="J54" s="69"/>
      <c r="K54" s="70"/>
    </row>
    <row r="55" spans="1:11" ht="15.75">
      <c r="A55" s="8"/>
      <c r="B55" s="3" t="s">
        <v>111</v>
      </c>
      <c r="C55" s="2" t="s">
        <v>112</v>
      </c>
      <c r="D55" s="10"/>
      <c r="E55" s="10"/>
      <c r="F55" s="18">
        <f>F56</f>
        <v>400</v>
      </c>
      <c r="G55" s="18">
        <f>G56</f>
        <v>153.5</v>
      </c>
      <c r="H55" s="40"/>
      <c r="I55" s="69"/>
      <c r="J55" s="69"/>
      <c r="K55" s="70"/>
    </row>
    <row r="56" spans="1:11" ht="15.75">
      <c r="A56" s="8"/>
      <c r="B56" s="3" t="s">
        <v>113</v>
      </c>
      <c r="C56" s="4" t="s">
        <v>114</v>
      </c>
      <c r="D56" s="9"/>
      <c r="E56" s="9"/>
      <c r="F56" s="17">
        <f>F57</f>
        <v>400</v>
      </c>
      <c r="G56" s="17">
        <f>G57</f>
        <v>153.5</v>
      </c>
      <c r="H56" s="40"/>
      <c r="I56" s="69"/>
      <c r="J56" s="69"/>
      <c r="K56" s="70"/>
    </row>
    <row r="57" spans="1:11" ht="31.5">
      <c r="A57" s="8"/>
      <c r="B57" s="3" t="s">
        <v>115</v>
      </c>
      <c r="C57" s="4" t="s">
        <v>114</v>
      </c>
      <c r="D57" s="9" t="s">
        <v>116</v>
      </c>
      <c r="E57" s="9"/>
      <c r="F57" s="17">
        <f>F58+F59+F60+F61</f>
        <v>400</v>
      </c>
      <c r="G57" s="17">
        <f>G58+G59+G60+G61</f>
        <v>153.5</v>
      </c>
      <c r="H57" s="40"/>
      <c r="I57" s="69"/>
      <c r="J57" s="69"/>
      <c r="K57" s="70"/>
    </row>
    <row r="58" spans="1:11" ht="15.75">
      <c r="A58" s="8"/>
      <c r="B58" s="3" t="s">
        <v>191</v>
      </c>
      <c r="C58" s="4" t="s">
        <v>114</v>
      </c>
      <c r="D58" s="9" t="s">
        <v>116</v>
      </c>
      <c r="E58" s="9" t="s">
        <v>192</v>
      </c>
      <c r="F58" s="17">
        <v>374.1</v>
      </c>
      <c r="G58" s="17">
        <v>152.8</v>
      </c>
      <c r="H58" s="40"/>
      <c r="I58" s="69"/>
      <c r="J58" s="69"/>
      <c r="K58" s="70"/>
    </row>
    <row r="59" spans="1:11" ht="15.75">
      <c r="A59" s="8"/>
      <c r="B59" s="3" t="s">
        <v>209</v>
      </c>
      <c r="C59" s="4" t="s">
        <v>114</v>
      </c>
      <c r="D59" s="9" t="s">
        <v>116</v>
      </c>
      <c r="E59" s="9" t="s">
        <v>207</v>
      </c>
      <c r="F59" s="17">
        <v>4.3</v>
      </c>
      <c r="G59" s="17">
        <v>0.7</v>
      </c>
      <c r="H59" s="40"/>
      <c r="I59" s="69"/>
      <c r="J59" s="69"/>
      <c r="K59" s="70"/>
    </row>
    <row r="60" spans="1:11" ht="31.5">
      <c r="A60" s="8"/>
      <c r="B60" s="3" t="s">
        <v>198</v>
      </c>
      <c r="C60" s="4" t="s">
        <v>114</v>
      </c>
      <c r="D60" s="9" t="s">
        <v>116</v>
      </c>
      <c r="E60" s="9" t="s">
        <v>199</v>
      </c>
      <c r="F60" s="17">
        <v>17.9</v>
      </c>
      <c r="G60" s="17">
        <v>0</v>
      </c>
      <c r="H60" s="40"/>
      <c r="I60" s="69"/>
      <c r="J60" s="69"/>
      <c r="K60" s="70"/>
    </row>
    <row r="61" spans="1:11" ht="15.75">
      <c r="A61" s="8"/>
      <c r="B61" s="3" t="s">
        <v>189</v>
      </c>
      <c r="C61" s="4" t="s">
        <v>114</v>
      </c>
      <c r="D61" s="9" t="s">
        <v>116</v>
      </c>
      <c r="E61" s="9" t="s">
        <v>190</v>
      </c>
      <c r="F61" s="17">
        <v>3.7</v>
      </c>
      <c r="G61" s="17"/>
      <c r="H61" s="40"/>
      <c r="I61" s="69"/>
      <c r="J61" s="69"/>
      <c r="K61" s="70"/>
    </row>
    <row r="62" spans="1:11" s="36" customFormat="1" ht="15.75">
      <c r="A62" s="31"/>
      <c r="B62" s="32" t="s">
        <v>4</v>
      </c>
      <c r="C62" s="33" t="s">
        <v>17</v>
      </c>
      <c r="D62" s="34"/>
      <c r="E62" s="34"/>
      <c r="F62" s="35">
        <f>F63</f>
        <v>1049</v>
      </c>
      <c r="G62" s="35">
        <f>G63</f>
        <v>149.3</v>
      </c>
      <c r="H62" s="40"/>
      <c r="I62" s="69"/>
      <c r="J62" s="69"/>
      <c r="K62" s="44"/>
    </row>
    <row r="63" spans="1:11" s="36" customFormat="1" ht="31.5">
      <c r="A63" s="31"/>
      <c r="B63" s="32" t="s">
        <v>56</v>
      </c>
      <c r="C63" s="37" t="s">
        <v>16</v>
      </c>
      <c r="D63" s="37"/>
      <c r="E63" s="37"/>
      <c r="F63" s="38">
        <f>F64</f>
        <v>1049</v>
      </c>
      <c r="G63" s="38">
        <f>G64</f>
        <v>149.3</v>
      </c>
      <c r="H63" s="40"/>
      <c r="I63" s="69"/>
      <c r="J63" s="69"/>
      <c r="K63" s="44"/>
    </row>
    <row r="64" spans="1:11" s="36" customFormat="1" ht="31.5">
      <c r="A64" s="31"/>
      <c r="B64" s="32" t="s">
        <v>57</v>
      </c>
      <c r="C64" s="37" t="s">
        <v>16</v>
      </c>
      <c r="D64" s="37">
        <v>2180000</v>
      </c>
      <c r="E64" s="37"/>
      <c r="F64" s="38">
        <f>F65+F66</f>
        <v>1049</v>
      </c>
      <c r="G64" s="38">
        <f>G65+G66</f>
        <v>149.3</v>
      </c>
      <c r="H64" s="40"/>
      <c r="I64" s="69"/>
      <c r="J64" s="69"/>
      <c r="K64" s="44"/>
    </row>
    <row r="65" spans="1:11" s="36" customFormat="1" ht="31.5">
      <c r="A65" s="31"/>
      <c r="B65" s="32" t="s">
        <v>210</v>
      </c>
      <c r="C65" s="37" t="s">
        <v>16</v>
      </c>
      <c r="D65" s="37">
        <v>2180100</v>
      </c>
      <c r="E65" s="37" t="s">
        <v>211</v>
      </c>
      <c r="F65" s="38">
        <v>3.8</v>
      </c>
      <c r="G65" s="38">
        <v>3.8</v>
      </c>
      <c r="H65" s="40"/>
      <c r="I65" s="69"/>
      <c r="J65" s="69"/>
      <c r="K65" s="44"/>
    </row>
    <row r="66" spans="1:11" s="36" customFormat="1" ht="15.75">
      <c r="A66" s="31"/>
      <c r="B66" s="32" t="s">
        <v>189</v>
      </c>
      <c r="C66" s="37" t="s">
        <v>16</v>
      </c>
      <c r="D66" s="37">
        <v>2180100</v>
      </c>
      <c r="E66" s="37" t="s">
        <v>190</v>
      </c>
      <c r="F66" s="38">
        <v>1045.2</v>
      </c>
      <c r="G66" s="38">
        <v>145.5</v>
      </c>
      <c r="H66" s="40"/>
      <c r="I66" s="69"/>
      <c r="J66" s="69"/>
      <c r="K66" s="44"/>
    </row>
    <row r="67" spans="1:11" ht="15.75">
      <c r="A67" s="8"/>
      <c r="B67" s="3" t="s">
        <v>5</v>
      </c>
      <c r="C67" s="2" t="s">
        <v>18</v>
      </c>
      <c r="D67" s="2"/>
      <c r="E67" s="2"/>
      <c r="F67" s="18">
        <f>F71+F76+F72</f>
        <v>16678.1</v>
      </c>
      <c r="G67" s="18">
        <f>G71+G76+G72</f>
        <v>2107.4</v>
      </c>
      <c r="H67" s="40"/>
      <c r="I67" s="69"/>
      <c r="J67" s="69"/>
      <c r="K67" s="70"/>
    </row>
    <row r="68" spans="1:11" ht="15.75">
      <c r="A68" s="8"/>
      <c r="B68" s="3" t="s">
        <v>58</v>
      </c>
      <c r="C68" s="4" t="s">
        <v>19</v>
      </c>
      <c r="D68" s="4"/>
      <c r="E68" s="4"/>
      <c r="F68" s="17">
        <f aca="true" t="shared" si="1" ref="F68:G70">F69</f>
        <v>20</v>
      </c>
      <c r="G68" s="17">
        <f t="shared" si="1"/>
        <v>0</v>
      </c>
      <c r="H68" s="40"/>
      <c r="I68" s="69"/>
      <c r="J68" s="69"/>
      <c r="K68" s="70"/>
    </row>
    <row r="69" spans="1:11" ht="15.75">
      <c r="A69" s="8"/>
      <c r="B69" s="3" t="s">
        <v>59</v>
      </c>
      <c r="C69" s="4" t="s">
        <v>19</v>
      </c>
      <c r="D69" s="4">
        <v>2480000</v>
      </c>
      <c r="E69" s="4"/>
      <c r="F69" s="17">
        <f t="shared" si="1"/>
        <v>20</v>
      </c>
      <c r="G69" s="17">
        <f t="shared" si="1"/>
        <v>0</v>
      </c>
      <c r="H69" s="40"/>
      <c r="I69" s="69"/>
      <c r="J69" s="69"/>
      <c r="K69" s="70"/>
    </row>
    <row r="70" spans="1:11" ht="63">
      <c r="A70" s="8"/>
      <c r="B70" s="3" t="s">
        <v>60</v>
      </c>
      <c r="C70" s="4" t="s">
        <v>19</v>
      </c>
      <c r="D70" s="4">
        <v>2480100</v>
      </c>
      <c r="E70" s="4"/>
      <c r="F70" s="17">
        <f t="shared" si="1"/>
        <v>20</v>
      </c>
      <c r="G70" s="17">
        <f t="shared" si="1"/>
        <v>0</v>
      </c>
      <c r="H70" s="40"/>
      <c r="I70" s="69"/>
      <c r="J70" s="69"/>
      <c r="K70" s="70"/>
    </row>
    <row r="71" spans="1:11" ht="31.5">
      <c r="A71" s="8"/>
      <c r="B71" s="3" t="s">
        <v>214</v>
      </c>
      <c r="C71" s="4" t="s">
        <v>19</v>
      </c>
      <c r="D71" s="4">
        <v>2480100</v>
      </c>
      <c r="E71" s="4" t="s">
        <v>215</v>
      </c>
      <c r="F71" s="17">
        <v>20</v>
      </c>
      <c r="G71" s="17">
        <v>0</v>
      </c>
      <c r="H71" s="40"/>
      <c r="I71" s="69"/>
      <c r="J71" s="69"/>
      <c r="K71" s="70"/>
    </row>
    <row r="72" spans="1:11" ht="15.75">
      <c r="A72" s="8"/>
      <c r="B72" s="3" t="s">
        <v>150</v>
      </c>
      <c r="C72" s="4" t="s">
        <v>151</v>
      </c>
      <c r="D72" s="4"/>
      <c r="E72" s="4"/>
      <c r="F72" s="17">
        <f>F73</f>
        <v>9139.9</v>
      </c>
      <c r="G72" s="17">
        <f>G73</f>
        <v>687.6</v>
      </c>
      <c r="H72" s="40"/>
      <c r="I72" s="69"/>
      <c r="J72" s="69"/>
      <c r="K72" s="70"/>
    </row>
    <row r="73" spans="1:11" ht="34.5" customHeight="1">
      <c r="A73" s="8"/>
      <c r="B73" s="3" t="s">
        <v>74</v>
      </c>
      <c r="C73" s="4" t="s">
        <v>151</v>
      </c>
      <c r="D73" s="4">
        <v>6000200</v>
      </c>
      <c r="E73" s="4"/>
      <c r="F73" s="17">
        <f>F74+F75</f>
        <v>9139.9</v>
      </c>
      <c r="G73" s="17">
        <f>G74+G75</f>
        <v>687.6</v>
      </c>
      <c r="H73" s="40"/>
      <c r="I73" s="69"/>
      <c r="J73" s="69"/>
      <c r="K73" s="70"/>
    </row>
    <row r="74" spans="1:11" ht="30" customHeight="1">
      <c r="A74" s="8"/>
      <c r="B74" s="3" t="s">
        <v>210</v>
      </c>
      <c r="C74" s="4" t="s">
        <v>151</v>
      </c>
      <c r="D74" s="4">
        <v>6000200</v>
      </c>
      <c r="E74" s="4" t="s">
        <v>211</v>
      </c>
      <c r="F74" s="17">
        <v>5910.8</v>
      </c>
      <c r="G74" s="17">
        <v>78.2</v>
      </c>
      <c r="H74" s="40"/>
      <c r="I74" s="69"/>
      <c r="J74" s="69"/>
      <c r="K74" s="70"/>
    </row>
    <row r="75" spans="1:11" ht="15.75">
      <c r="A75" s="8"/>
      <c r="B75" s="3" t="s">
        <v>189</v>
      </c>
      <c r="C75" s="4" t="s">
        <v>151</v>
      </c>
      <c r="D75" s="4">
        <v>6000200</v>
      </c>
      <c r="E75" s="4" t="s">
        <v>190</v>
      </c>
      <c r="F75" s="17">
        <v>3229.1</v>
      </c>
      <c r="G75" s="17">
        <v>609.4</v>
      </c>
      <c r="H75" s="40"/>
      <c r="I75" s="69"/>
      <c r="J75" s="69"/>
      <c r="K75" s="70"/>
    </row>
    <row r="76" spans="1:11" ht="15.75">
      <c r="A76" s="8"/>
      <c r="B76" s="3" t="s">
        <v>6</v>
      </c>
      <c r="C76" s="4" t="s">
        <v>20</v>
      </c>
      <c r="D76" s="4"/>
      <c r="E76" s="4"/>
      <c r="F76" s="17">
        <f>F78+F81+F83</f>
        <v>7518.2</v>
      </c>
      <c r="G76" s="17">
        <f>G78+G81+G83</f>
        <v>1419.8</v>
      </c>
      <c r="H76" s="40"/>
      <c r="I76" s="69"/>
      <c r="J76" s="69"/>
      <c r="K76" s="70"/>
    </row>
    <row r="77" spans="1:11" s="40" customFormat="1" ht="15.75">
      <c r="A77" s="39"/>
      <c r="B77" s="19" t="s">
        <v>61</v>
      </c>
      <c r="C77" s="14" t="s">
        <v>20</v>
      </c>
      <c r="D77" s="14">
        <v>3380000</v>
      </c>
      <c r="E77" s="14"/>
      <c r="F77" s="17">
        <f>F78</f>
        <v>5925</v>
      </c>
      <c r="G77" s="17">
        <f>G78</f>
        <v>611.5</v>
      </c>
      <c r="I77" s="69"/>
      <c r="J77" s="69"/>
      <c r="K77" s="69"/>
    </row>
    <row r="78" spans="1:11" s="40" customFormat="1" ht="15.75">
      <c r="A78" s="39"/>
      <c r="B78" s="19" t="s">
        <v>189</v>
      </c>
      <c r="C78" s="14" t="s">
        <v>20</v>
      </c>
      <c r="D78" s="14">
        <v>3380000</v>
      </c>
      <c r="E78" s="14" t="s">
        <v>190</v>
      </c>
      <c r="F78" s="17">
        <f>4875+350+700</f>
        <v>5925</v>
      </c>
      <c r="G78" s="17">
        <v>611.5</v>
      </c>
      <c r="I78" s="69"/>
      <c r="J78" s="69"/>
      <c r="K78" s="69"/>
    </row>
    <row r="79" spans="1:11" s="40" customFormat="1" ht="31.5">
      <c r="A79" s="39"/>
      <c r="B79" s="19" t="s">
        <v>62</v>
      </c>
      <c r="C79" s="14" t="s">
        <v>20</v>
      </c>
      <c r="D79" s="14">
        <v>3400000</v>
      </c>
      <c r="E79" s="14"/>
      <c r="F79" s="17">
        <f>F80</f>
        <v>1458.2</v>
      </c>
      <c r="G79" s="17">
        <f>G80</f>
        <v>808.3</v>
      </c>
      <c r="I79" s="69"/>
      <c r="J79" s="69"/>
      <c r="K79" s="69"/>
    </row>
    <row r="80" spans="1:11" s="40" customFormat="1" ht="15.75">
      <c r="A80" s="39"/>
      <c r="B80" s="19" t="s">
        <v>63</v>
      </c>
      <c r="C80" s="14" t="s">
        <v>20</v>
      </c>
      <c r="D80" s="14">
        <v>3400300</v>
      </c>
      <c r="E80" s="41"/>
      <c r="F80" s="17">
        <f>F81</f>
        <v>1458.2</v>
      </c>
      <c r="G80" s="17">
        <f>G81</f>
        <v>808.3</v>
      </c>
      <c r="I80" s="69"/>
      <c r="J80" s="69"/>
      <c r="K80" s="69"/>
    </row>
    <row r="81" spans="1:11" s="40" customFormat="1" ht="15.75">
      <c r="A81" s="39"/>
      <c r="B81" s="19" t="s">
        <v>189</v>
      </c>
      <c r="C81" s="14" t="s">
        <v>20</v>
      </c>
      <c r="D81" s="14">
        <v>3400300</v>
      </c>
      <c r="E81" s="14" t="s">
        <v>190</v>
      </c>
      <c r="F81" s="17">
        <f>650+808.2</f>
        <v>1458.2</v>
      </c>
      <c r="G81" s="17">
        <v>808.3</v>
      </c>
      <c r="I81" s="69"/>
      <c r="J81" s="69"/>
      <c r="K81" s="69"/>
    </row>
    <row r="82" spans="1:11" s="40" customFormat="1" ht="15.75">
      <c r="A82" s="39"/>
      <c r="B82" s="19" t="s">
        <v>93</v>
      </c>
      <c r="C82" s="14" t="s">
        <v>20</v>
      </c>
      <c r="D82" s="14" t="s">
        <v>94</v>
      </c>
      <c r="E82" s="14"/>
      <c r="F82" s="17">
        <f>F83</f>
        <v>135</v>
      </c>
      <c r="G82" s="17">
        <f>G83</f>
        <v>0</v>
      </c>
      <c r="I82" s="69"/>
      <c r="J82" s="69"/>
      <c r="K82" s="69"/>
    </row>
    <row r="83" spans="1:11" s="36" customFormat="1" ht="15.75">
      <c r="A83" s="31"/>
      <c r="B83" s="32" t="s">
        <v>189</v>
      </c>
      <c r="C83" s="37" t="s">
        <v>20</v>
      </c>
      <c r="D83" s="37" t="s">
        <v>94</v>
      </c>
      <c r="E83" s="37" t="s">
        <v>190</v>
      </c>
      <c r="F83" s="38">
        <v>135</v>
      </c>
      <c r="G83" s="38">
        <v>0</v>
      </c>
      <c r="H83" s="40"/>
      <c r="I83" s="69"/>
      <c r="J83" s="69"/>
      <c r="K83" s="44"/>
    </row>
    <row r="84" spans="1:11" ht="15.75">
      <c r="A84" s="8"/>
      <c r="B84" s="3" t="s">
        <v>7</v>
      </c>
      <c r="C84" s="2" t="s">
        <v>21</v>
      </c>
      <c r="D84" s="2"/>
      <c r="E84" s="2"/>
      <c r="F84" s="18">
        <f>F85+F97+F105</f>
        <v>68257.1</v>
      </c>
      <c r="G84" s="18">
        <f>G85+G97+G105</f>
        <v>1304.1</v>
      </c>
      <c r="H84" s="40"/>
      <c r="I84" s="69"/>
      <c r="J84" s="69"/>
      <c r="K84" s="70"/>
    </row>
    <row r="85" spans="1:11" ht="15.75">
      <c r="A85" s="8"/>
      <c r="B85" s="3" t="s">
        <v>8</v>
      </c>
      <c r="C85" s="4" t="s">
        <v>22</v>
      </c>
      <c r="D85" s="4"/>
      <c r="E85" s="4"/>
      <c r="F85" s="17">
        <f>F86+F88+F90+F92+F94</f>
        <v>55009.6</v>
      </c>
      <c r="G85" s="17">
        <f>G86+G88+G90+G92+G94</f>
        <v>0</v>
      </c>
      <c r="H85" s="40"/>
      <c r="I85" s="69"/>
      <c r="J85" s="69"/>
      <c r="K85" s="70"/>
    </row>
    <row r="86" spans="1:11" ht="31.5">
      <c r="A86" s="8"/>
      <c r="B86" s="3" t="s">
        <v>64</v>
      </c>
      <c r="C86" s="4" t="s">
        <v>22</v>
      </c>
      <c r="D86" s="4" t="s">
        <v>65</v>
      </c>
      <c r="E86" s="4"/>
      <c r="F86" s="17">
        <f>F87</f>
        <v>1000</v>
      </c>
      <c r="G86" s="17">
        <f>G87</f>
        <v>0</v>
      </c>
      <c r="H86" s="40"/>
      <c r="I86" s="69"/>
      <c r="J86" s="69"/>
      <c r="K86" s="70"/>
    </row>
    <row r="87" spans="1:11" ht="31.5">
      <c r="A87" s="8"/>
      <c r="B87" s="3" t="s">
        <v>216</v>
      </c>
      <c r="C87" s="4" t="s">
        <v>22</v>
      </c>
      <c r="D87" s="4" t="s">
        <v>65</v>
      </c>
      <c r="E87" s="4" t="s">
        <v>215</v>
      </c>
      <c r="F87" s="17">
        <v>1000</v>
      </c>
      <c r="G87" s="17">
        <v>0</v>
      </c>
      <c r="H87" s="40"/>
      <c r="I87" s="69"/>
      <c r="J87" s="69"/>
      <c r="K87" s="70"/>
    </row>
    <row r="88" spans="1:11" ht="31.5">
      <c r="A88" s="8"/>
      <c r="B88" s="19" t="s">
        <v>95</v>
      </c>
      <c r="C88" s="14" t="s">
        <v>22</v>
      </c>
      <c r="D88" s="14" t="s">
        <v>96</v>
      </c>
      <c r="E88" s="14"/>
      <c r="F88" s="17">
        <f>F89</f>
        <v>9191.6</v>
      </c>
      <c r="G88" s="17">
        <f>G89</f>
        <v>0</v>
      </c>
      <c r="H88" s="40"/>
      <c r="I88" s="69"/>
      <c r="J88" s="69"/>
      <c r="K88" s="70"/>
    </row>
    <row r="89" spans="1:11" ht="15.75">
      <c r="A89" s="8"/>
      <c r="B89" s="19" t="s">
        <v>189</v>
      </c>
      <c r="C89" s="14" t="s">
        <v>22</v>
      </c>
      <c r="D89" s="14" t="s">
        <v>96</v>
      </c>
      <c r="E89" s="14" t="s">
        <v>190</v>
      </c>
      <c r="F89" s="17">
        <f>500+8691.6</f>
        <v>9191.6</v>
      </c>
      <c r="G89" s="17">
        <v>0</v>
      </c>
      <c r="H89" s="40"/>
      <c r="I89" s="69"/>
      <c r="J89" s="69"/>
      <c r="K89" s="70"/>
    </row>
    <row r="90" spans="1:11" ht="31.5">
      <c r="A90" s="8"/>
      <c r="B90" s="3" t="s">
        <v>0</v>
      </c>
      <c r="C90" s="4" t="s">
        <v>22</v>
      </c>
      <c r="D90" s="4" t="s">
        <v>1</v>
      </c>
      <c r="E90" s="9"/>
      <c r="F90" s="17">
        <f>F91</f>
        <v>43668</v>
      </c>
      <c r="G90" s="17">
        <f>G91</f>
        <v>0</v>
      </c>
      <c r="H90" s="40"/>
      <c r="I90" s="69"/>
      <c r="J90" s="69"/>
      <c r="K90" s="70"/>
    </row>
    <row r="91" spans="1:11" ht="31.5">
      <c r="A91" s="8"/>
      <c r="B91" s="19" t="s">
        <v>217</v>
      </c>
      <c r="C91" s="4" t="s">
        <v>22</v>
      </c>
      <c r="D91" s="4" t="s">
        <v>1</v>
      </c>
      <c r="E91" s="4" t="s">
        <v>218</v>
      </c>
      <c r="F91" s="17">
        <v>43668</v>
      </c>
      <c r="G91" s="17">
        <v>0</v>
      </c>
      <c r="H91" s="68"/>
      <c r="I91" s="69"/>
      <c r="J91" s="69"/>
      <c r="K91" s="70"/>
    </row>
    <row r="92" spans="1:11" ht="31.5">
      <c r="A92" s="8"/>
      <c r="B92" s="3" t="s">
        <v>68</v>
      </c>
      <c r="C92" s="4" t="s">
        <v>22</v>
      </c>
      <c r="D92" s="4" t="s">
        <v>69</v>
      </c>
      <c r="E92" s="4"/>
      <c r="F92" s="17">
        <f>F93</f>
        <v>300</v>
      </c>
      <c r="G92" s="17">
        <f>G93</f>
        <v>0</v>
      </c>
      <c r="H92" s="40"/>
      <c r="I92" s="69"/>
      <c r="J92" s="69"/>
      <c r="K92" s="70"/>
    </row>
    <row r="93" spans="1:11" ht="31.5">
      <c r="A93" s="8"/>
      <c r="B93" s="3" t="s">
        <v>216</v>
      </c>
      <c r="C93" s="4" t="s">
        <v>22</v>
      </c>
      <c r="D93" s="4" t="s">
        <v>69</v>
      </c>
      <c r="E93" s="4" t="s">
        <v>215</v>
      </c>
      <c r="F93" s="17">
        <v>300</v>
      </c>
      <c r="G93" s="17">
        <v>0</v>
      </c>
      <c r="H93" s="40"/>
      <c r="I93" s="69"/>
      <c r="J93" s="69"/>
      <c r="K93" s="70"/>
    </row>
    <row r="94" spans="1:11" ht="31.5">
      <c r="A94" s="8"/>
      <c r="B94" s="3" t="s">
        <v>66</v>
      </c>
      <c r="C94" s="4" t="s">
        <v>22</v>
      </c>
      <c r="D94" s="4" t="s">
        <v>67</v>
      </c>
      <c r="E94" s="4"/>
      <c r="F94" s="17">
        <f>F95+F96</f>
        <v>850</v>
      </c>
      <c r="G94" s="17">
        <f>G95+G96</f>
        <v>0</v>
      </c>
      <c r="H94" s="40"/>
      <c r="I94" s="69"/>
      <c r="J94" s="69"/>
      <c r="K94" s="70"/>
    </row>
    <row r="95" spans="1:11" ht="31.5">
      <c r="A95" s="8"/>
      <c r="B95" s="3" t="s">
        <v>216</v>
      </c>
      <c r="C95" s="4" t="s">
        <v>22</v>
      </c>
      <c r="D95" s="4" t="s">
        <v>67</v>
      </c>
      <c r="E95" s="4" t="s">
        <v>215</v>
      </c>
      <c r="F95" s="17">
        <v>450</v>
      </c>
      <c r="G95" s="17">
        <v>0</v>
      </c>
      <c r="H95" s="40"/>
      <c r="I95" s="69"/>
      <c r="J95" s="69"/>
      <c r="K95" s="70"/>
    </row>
    <row r="96" spans="1:11" ht="31.5">
      <c r="A96" s="8"/>
      <c r="B96" s="3" t="s">
        <v>210</v>
      </c>
      <c r="C96" s="4" t="s">
        <v>22</v>
      </c>
      <c r="D96" s="4" t="s">
        <v>67</v>
      </c>
      <c r="E96" s="4" t="s">
        <v>211</v>
      </c>
      <c r="F96" s="17">
        <v>400</v>
      </c>
      <c r="G96" s="17">
        <v>0</v>
      </c>
      <c r="H96" s="40"/>
      <c r="I96" s="69"/>
      <c r="J96" s="69"/>
      <c r="K96" s="70"/>
    </row>
    <row r="97" spans="1:11" ht="15.75">
      <c r="A97" s="8"/>
      <c r="B97" s="3" t="s">
        <v>9</v>
      </c>
      <c r="C97" s="4" t="s">
        <v>23</v>
      </c>
      <c r="D97" s="4"/>
      <c r="E97" s="4"/>
      <c r="F97" s="17">
        <f>F99+F102+F104</f>
        <v>2371</v>
      </c>
      <c r="G97" s="17">
        <f>G99+G102+G104</f>
        <v>0</v>
      </c>
      <c r="H97" s="40"/>
      <c r="I97" s="69"/>
      <c r="J97" s="69"/>
      <c r="K97" s="70"/>
    </row>
    <row r="98" spans="1:11" s="40" customFormat="1" ht="31.5">
      <c r="A98" s="39"/>
      <c r="B98" s="19" t="s">
        <v>0</v>
      </c>
      <c r="C98" s="14" t="s">
        <v>23</v>
      </c>
      <c r="D98" s="14" t="s">
        <v>1</v>
      </c>
      <c r="E98" s="41"/>
      <c r="F98" s="17">
        <f>F99</f>
        <v>921</v>
      </c>
      <c r="G98" s="17">
        <f>G99</f>
        <v>0</v>
      </c>
      <c r="I98" s="69"/>
      <c r="J98" s="69"/>
      <c r="K98" s="69"/>
    </row>
    <row r="99" spans="1:11" s="40" customFormat="1" ht="31.5">
      <c r="A99" s="39"/>
      <c r="B99" s="19" t="s">
        <v>217</v>
      </c>
      <c r="C99" s="14" t="s">
        <v>23</v>
      </c>
      <c r="D99" s="14" t="s">
        <v>1</v>
      </c>
      <c r="E99" s="14" t="s">
        <v>218</v>
      </c>
      <c r="F99" s="17">
        <v>921</v>
      </c>
      <c r="G99" s="17">
        <v>0</v>
      </c>
      <c r="H99" s="68"/>
      <c r="I99" s="69"/>
      <c r="J99" s="69"/>
      <c r="K99" s="69"/>
    </row>
    <row r="100" spans="1:11" s="40" customFormat="1" ht="15.75">
      <c r="A100" s="39"/>
      <c r="B100" s="19" t="s">
        <v>70</v>
      </c>
      <c r="C100" s="14" t="s">
        <v>23</v>
      </c>
      <c r="D100" s="14">
        <v>3510000</v>
      </c>
      <c r="E100" s="14"/>
      <c r="F100" s="17">
        <f>F102+F104</f>
        <v>1450</v>
      </c>
      <c r="G100" s="17">
        <f>G102+G104</f>
        <v>0</v>
      </c>
      <c r="I100" s="69"/>
      <c r="J100" s="69"/>
      <c r="K100" s="69"/>
    </row>
    <row r="101" spans="1:11" s="40" customFormat="1" ht="47.25">
      <c r="A101" s="39"/>
      <c r="B101" s="19" t="s">
        <v>71</v>
      </c>
      <c r="C101" s="14" t="s">
        <v>23</v>
      </c>
      <c r="D101" s="14">
        <v>3510500</v>
      </c>
      <c r="E101" s="14"/>
      <c r="F101" s="17">
        <f>F102</f>
        <v>750</v>
      </c>
      <c r="G101" s="17">
        <f>G102</f>
        <v>0</v>
      </c>
      <c r="I101" s="69"/>
      <c r="J101" s="69"/>
      <c r="K101" s="69"/>
    </row>
    <row r="102" spans="1:11" ht="31.5">
      <c r="A102" s="8"/>
      <c r="B102" s="3" t="s">
        <v>217</v>
      </c>
      <c r="C102" s="4" t="s">
        <v>23</v>
      </c>
      <c r="D102" s="4">
        <v>3510500</v>
      </c>
      <c r="E102" s="4" t="s">
        <v>218</v>
      </c>
      <c r="F102" s="17">
        <v>750</v>
      </c>
      <c r="G102" s="17">
        <v>0</v>
      </c>
      <c r="H102" s="40"/>
      <c r="I102" s="69"/>
      <c r="J102" s="69"/>
      <c r="K102" s="70"/>
    </row>
    <row r="103" spans="1:11" ht="15.75">
      <c r="A103" s="8"/>
      <c r="B103" s="3" t="s">
        <v>219</v>
      </c>
      <c r="C103" s="4" t="s">
        <v>23</v>
      </c>
      <c r="D103" s="4" t="s">
        <v>72</v>
      </c>
      <c r="E103" s="4"/>
      <c r="F103" s="17">
        <f>F104</f>
        <v>700</v>
      </c>
      <c r="G103" s="17">
        <f>G104</f>
        <v>0</v>
      </c>
      <c r="H103" s="40"/>
      <c r="I103" s="69"/>
      <c r="J103" s="69"/>
      <c r="K103" s="70"/>
    </row>
    <row r="104" spans="1:11" ht="31.5">
      <c r="A104" s="8"/>
      <c r="B104" s="3" t="s">
        <v>210</v>
      </c>
      <c r="C104" s="4" t="s">
        <v>23</v>
      </c>
      <c r="D104" s="4" t="s">
        <v>72</v>
      </c>
      <c r="E104" s="4" t="s">
        <v>211</v>
      </c>
      <c r="F104" s="17">
        <v>700</v>
      </c>
      <c r="G104" s="17">
        <v>0</v>
      </c>
      <c r="H104" s="40"/>
      <c r="I104" s="69"/>
      <c r="J104" s="69"/>
      <c r="K104" s="70"/>
    </row>
    <row r="105" spans="1:11" ht="15.75">
      <c r="A105" s="8"/>
      <c r="B105" s="3" t="s">
        <v>10</v>
      </c>
      <c r="C105" s="4" t="s">
        <v>24</v>
      </c>
      <c r="D105" s="11"/>
      <c r="E105" s="4"/>
      <c r="F105" s="17">
        <f>F106+F109+F112</f>
        <v>10876.5</v>
      </c>
      <c r="G105" s="17">
        <f>G106+G109+G112</f>
        <v>1304.1</v>
      </c>
      <c r="H105" s="40"/>
      <c r="I105" s="69"/>
      <c r="J105" s="69"/>
      <c r="K105" s="70"/>
    </row>
    <row r="106" spans="1:11" s="36" customFormat="1" ht="15.75">
      <c r="A106" s="31"/>
      <c r="B106" s="32" t="s">
        <v>73</v>
      </c>
      <c r="C106" s="37" t="s">
        <v>24</v>
      </c>
      <c r="D106" s="37">
        <v>6000100</v>
      </c>
      <c r="E106" s="37"/>
      <c r="F106" s="38">
        <f>F107+F108</f>
        <v>1399.3</v>
      </c>
      <c r="G106" s="38">
        <f>G107+G108</f>
        <v>695.5999999999999</v>
      </c>
      <c r="H106" s="40"/>
      <c r="I106" s="69"/>
      <c r="J106" s="69"/>
      <c r="K106" s="44"/>
    </row>
    <row r="107" spans="1:11" ht="31.5">
      <c r="A107" s="8"/>
      <c r="B107" s="3" t="s">
        <v>210</v>
      </c>
      <c r="C107" s="4" t="s">
        <v>24</v>
      </c>
      <c r="D107" s="4">
        <v>6000100</v>
      </c>
      <c r="E107" s="4" t="s">
        <v>211</v>
      </c>
      <c r="F107" s="17">
        <f>280-80</f>
        <v>200</v>
      </c>
      <c r="G107" s="17">
        <v>50.8</v>
      </c>
      <c r="H107" s="40"/>
      <c r="I107" s="69"/>
      <c r="J107" s="69"/>
      <c r="K107" s="70"/>
    </row>
    <row r="108" spans="1:11" ht="15.75">
      <c r="A108" s="8"/>
      <c r="B108" s="3" t="s">
        <v>189</v>
      </c>
      <c r="C108" s="4" t="s">
        <v>24</v>
      </c>
      <c r="D108" s="4">
        <v>6000100</v>
      </c>
      <c r="E108" s="4" t="s">
        <v>190</v>
      </c>
      <c r="F108" s="17">
        <f>1119.3+80</f>
        <v>1199.3</v>
      </c>
      <c r="G108" s="17">
        <v>644.8</v>
      </c>
      <c r="H108" s="40"/>
      <c r="I108" s="69"/>
      <c r="J108" s="69"/>
      <c r="K108" s="70"/>
    </row>
    <row r="109" spans="1:11" ht="15.75">
      <c r="A109" s="8"/>
      <c r="B109" s="3" t="s">
        <v>75</v>
      </c>
      <c r="C109" s="4" t="s">
        <v>24</v>
      </c>
      <c r="D109" s="4">
        <v>6000300</v>
      </c>
      <c r="E109" s="4"/>
      <c r="F109" s="17">
        <f>F110+F111</f>
        <v>1340</v>
      </c>
      <c r="G109" s="17">
        <f>G110+G111</f>
        <v>87.7</v>
      </c>
      <c r="H109" s="40"/>
      <c r="I109" s="69"/>
      <c r="J109" s="69"/>
      <c r="K109" s="70"/>
    </row>
    <row r="110" spans="1:11" ht="31.5">
      <c r="A110" s="8"/>
      <c r="B110" s="3" t="s">
        <v>210</v>
      </c>
      <c r="C110" s="4" t="s">
        <v>24</v>
      </c>
      <c r="D110" s="4">
        <v>6000300</v>
      </c>
      <c r="E110" s="4" t="s">
        <v>211</v>
      </c>
      <c r="F110" s="17">
        <v>130</v>
      </c>
      <c r="G110" s="17">
        <v>0</v>
      </c>
      <c r="H110" s="40"/>
      <c r="I110" s="69"/>
      <c r="J110" s="69"/>
      <c r="K110" s="70"/>
    </row>
    <row r="111" spans="1:11" ht="15.75">
      <c r="A111" s="8"/>
      <c r="B111" s="3" t="s">
        <v>189</v>
      </c>
      <c r="C111" s="4" t="s">
        <v>24</v>
      </c>
      <c r="D111" s="4">
        <v>6000300</v>
      </c>
      <c r="E111" s="4" t="s">
        <v>190</v>
      </c>
      <c r="F111" s="17">
        <v>1210</v>
      </c>
      <c r="G111" s="17">
        <v>87.7</v>
      </c>
      <c r="H111" s="40"/>
      <c r="I111" s="69"/>
      <c r="J111" s="69"/>
      <c r="K111" s="70"/>
    </row>
    <row r="112" spans="1:11" ht="15.75">
      <c r="A112" s="8"/>
      <c r="B112" s="3" t="s">
        <v>76</v>
      </c>
      <c r="C112" s="4" t="s">
        <v>24</v>
      </c>
      <c r="D112" s="4">
        <v>6000500</v>
      </c>
      <c r="E112" s="4"/>
      <c r="F112" s="17">
        <f>F113+F114+F115</f>
        <v>8137.2</v>
      </c>
      <c r="G112" s="17">
        <f>G113+G114+G115</f>
        <v>520.8</v>
      </c>
      <c r="H112" s="40"/>
      <c r="I112" s="69"/>
      <c r="J112" s="69"/>
      <c r="K112" s="70"/>
    </row>
    <row r="113" spans="1:11" ht="31.5">
      <c r="A113" s="8"/>
      <c r="B113" s="3" t="s">
        <v>210</v>
      </c>
      <c r="C113" s="4" t="s">
        <v>24</v>
      </c>
      <c r="D113" s="4">
        <v>6000500</v>
      </c>
      <c r="E113" s="4" t="s">
        <v>211</v>
      </c>
      <c r="F113" s="17">
        <f>2340+3503.2</f>
        <v>5843.2</v>
      </c>
      <c r="G113" s="17">
        <v>60</v>
      </c>
      <c r="H113" s="40"/>
      <c r="I113" s="69"/>
      <c r="J113" s="69"/>
      <c r="K113" s="70"/>
    </row>
    <row r="114" spans="1:11" ht="15.75">
      <c r="A114" s="8"/>
      <c r="B114" s="3" t="s">
        <v>189</v>
      </c>
      <c r="C114" s="4" t="s">
        <v>24</v>
      </c>
      <c r="D114" s="4">
        <v>6000500</v>
      </c>
      <c r="E114" s="4" t="s">
        <v>190</v>
      </c>
      <c r="F114" s="17">
        <v>2291</v>
      </c>
      <c r="G114" s="17">
        <v>460</v>
      </c>
      <c r="H114" s="40"/>
      <c r="I114" s="69"/>
      <c r="J114" s="69"/>
      <c r="K114" s="70"/>
    </row>
    <row r="115" spans="1:11" ht="14.25" customHeight="1">
      <c r="A115" s="8"/>
      <c r="B115" s="3" t="s">
        <v>220</v>
      </c>
      <c r="C115" s="4" t="s">
        <v>24</v>
      </c>
      <c r="D115" s="4">
        <v>6000500</v>
      </c>
      <c r="E115" s="4" t="s">
        <v>205</v>
      </c>
      <c r="F115" s="17">
        <v>3</v>
      </c>
      <c r="G115" s="17">
        <v>0.8</v>
      </c>
      <c r="H115" s="40"/>
      <c r="I115" s="69"/>
      <c r="J115" s="69"/>
      <c r="K115" s="70"/>
    </row>
    <row r="116" spans="1:11" ht="15.75">
      <c r="A116" s="8"/>
      <c r="B116" s="3" t="s">
        <v>77</v>
      </c>
      <c r="C116" s="2" t="s">
        <v>25</v>
      </c>
      <c r="D116" s="2"/>
      <c r="E116" s="2"/>
      <c r="F116" s="18">
        <f>F117</f>
        <v>3015.2</v>
      </c>
      <c r="G116" s="18">
        <f>G117</f>
        <v>1281.2</v>
      </c>
      <c r="H116" s="40"/>
      <c r="I116" s="69"/>
      <c r="J116" s="69"/>
      <c r="K116" s="70"/>
    </row>
    <row r="117" spans="1:11" s="40" customFormat="1" ht="15.75">
      <c r="A117" s="39"/>
      <c r="B117" s="19" t="s">
        <v>78</v>
      </c>
      <c r="C117" s="14" t="s">
        <v>26</v>
      </c>
      <c r="D117" s="14"/>
      <c r="E117" s="14"/>
      <c r="F117" s="17">
        <f>F120+F121</f>
        <v>3015.2</v>
      </c>
      <c r="G117" s="17">
        <f>G120+G121</f>
        <v>1281.2</v>
      </c>
      <c r="I117" s="69"/>
      <c r="J117" s="69"/>
      <c r="K117" s="69"/>
    </row>
    <row r="118" spans="1:11" s="40" customFormat="1" ht="15.75">
      <c r="A118" s="39"/>
      <c r="B118" s="19" t="s">
        <v>165</v>
      </c>
      <c r="C118" s="14" t="s">
        <v>26</v>
      </c>
      <c r="D118" s="14">
        <v>4310000</v>
      </c>
      <c r="E118" s="14"/>
      <c r="F118" s="17">
        <f>F119</f>
        <v>817.6</v>
      </c>
      <c r="G118" s="17">
        <f>G119</f>
        <v>408.8</v>
      </c>
      <c r="I118" s="69"/>
      <c r="J118" s="69"/>
      <c r="K118" s="69"/>
    </row>
    <row r="119" spans="1:11" ht="15.75">
      <c r="A119" s="8"/>
      <c r="B119" s="3" t="s">
        <v>166</v>
      </c>
      <c r="C119" s="4" t="s">
        <v>26</v>
      </c>
      <c r="D119" s="4">
        <v>4310100</v>
      </c>
      <c r="E119" s="4"/>
      <c r="F119" s="17">
        <f>F120</f>
        <v>817.6</v>
      </c>
      <c r="G119" s="17">
        <f>G120</f>
        <v>408.8</v>
      </c>
      <c r="H119" s="40"/>
      <c r="I119" s="69"/>
      <c r="J119" s="69"/>
      <c r="K119" s="70"/>
    </row>
    <row r="120" spans="1:11" ht="31.5">
      <c r="A120" s="8"/>
      <c r="B120" s="3" t="s">
        <v>194</v>
      </c>
      <c r="C120" s="4" t="s">
        <v>26</v>
      </c>
      <c r="D120" s="4" t="s">
        <v>167</v>
      </c>
      <c r="E120" s="4" t="s">
        <v>193</v>
      </c>
      <c r="F120" s="17">
        <v>817.6</v>
      </c>
      <c r="G120" s="17">
        <v>408.8</v>
      </c>
      <c r="H120" s="40"/>
      <c r="I120" s="69"/>
      <c r="J120" s="69"/>
      <c r="K120" s="70"/>
    </row>
    <row r="121" spans="1:11" ht="15.75">
      <c r="A121" s="8"/>
      <c r="B121" s="3" t="s">
        <v>93</v>
      </c>
      <c r="C121" s="4" t="s">
        <v>26</v>
      </c>
      <c r="D121" s="4" t="s">
        <v>94</v>
      </c>
      <c r="E121" s="4"/>
      <c r="F121" s="17">
        <f>F123+F122</f>
        <v>2197.6</v>
      </c>
      <c r="G121" s="17">
        <f>G123+G122</f>
        <v>872.4</v>
      </c>
      <c r="H121" s="40"/>
      <c r="I121" s="69"/>
      <c r="J121" s="69"/>
      <c r="K121" s="70"/>
    </row>
    <row r="122" spans="1:11" ht="15.75">
      <c r="A122" s="8"/>
      <c r="B122" s="3" t="s">
        <v>189</v>
      </c>
      <c r="C122" s="4" t="s">
        <v>26</v>
      </c>
      <c r="D122" s="4" t="s">
        <v>94</v>
      </c>
      <c r="E122" s="4" t="s">
        <v>190</v>
      </c>
      <c r="F122" s="17">
        <v>2157.6</v>
      </c>
      <c r="G122" s="17">
        <v>846.4</v>
      </c>
      <c r="H122" s="40"/>
      <c r="I122" s="69"/>
      <c r="J122" s="69"/>
      <c r="K122" s="70"/>
    </row>
    <row r="123" spans="1:11" ht="15.75">
      <c r="A123" s="8"/>
      <c r="B123" s="3" t="s">
        <v>221</v>
      </c>
      <c r="C123" s="4" t="s">
        <v>26</v>
      </c>
      <c r="D123" s="4" t="s">
        <v>94</v>
      </c>
      <c r="E123" s="4" t="s">
        <v>222</v>
      </c>
      <c r="F123" s="17">
        <v>40</v>
      </c>
      <c r="G123" s="17">
        <v>26</v>
      </c>
      <c r="H123" s="40"/>
      <c r="I123" s="69"/>
      <c r="J123" s="69"/>
      <c r="K123" s="70"/>
    </row>
    <row r="124" spans="1:11" ht="15.75">
      <c r="A124" s="12"/>
      <c r="B124" s="3" t="s">
        <v>84</v>
      </c>
      <c r="C124" s="2">
        <v>1000</v>
      </c>
      <c r="D124" s="4"/>
      <c r="E124" s="4"/>
      <c r="F124" s="18">
        <f>F125</f>
        <v>348</v>
      </c>
      <c r="G124" s="18">
        <f>G125</f>
        <v>24</v>
      </c>
      <c r="H124" s="40"/>
      <c r="I124" s="69"/>
      <c r="J124" s="69"/>
      <c r="K124" s="70"/>
    </row>
    <row r="125" spans="1:11" ht="15.75">
      <c r="A125" s="12"/>
      <c r="B125" s="3" t="s">
        <v>12</v>
      </c>
      <c r="C125" s="4">
        <v>1003</v>
      </c>
      <c r="D125" s="4"/>
      <c r="E125" s="4"/>
      <c r="F125" s="17">
        <f>F128+F129</f>
        <v>348</v>
      </c>
      <c r="G125" s="17">
        <f>G128+G129</f>
        <v>24</v>
      </c>
      <c r="H125" s="40"/>
      <c r="I125" s="69"/>
      <c r="J125" s="69"/>
      <c r="K125" s="70"/>
    </row>
    <row r="126" spans="1:11" ht="15.75">
      <c r="A126" s="12"/>
      <c r="B126" s="3" t="s">
        <v>85</v>
      </c>
      <c r="C126" s="4">
        <v>1003</v>
      </c>
      <c r="D126" s="4">
        <v>5053300</v>
      </c>
      <c r="E126" s="4"/>
      <c r="F126" s="17">
        <f>F127</f>
        <v>348</v>
      </c>
      <c r="G126" s="17">
        <f>G127</f>
        <v>24</v>
      </c>
      <c r="H126" s="40"/>
      <c r="I126" s="69"/>
      <c r="J126" s="69"/>
      <c r="K126" s="70"/>
    </row>
    <row r="127" spans="1:11" s="40" customFormat="1" ht="15.75">
      <c r="A127" s="42"/>
      <c r="B127" s="19" t="s">
        <v>86</v>
      </c>
      <c r="C127" s="14">
        <v>1003</v>
      </c>
      <c r="D127" s="43">
        <v>5053300</v>
      </c>
      <c r="E127" s="14"/>
      <c r="F127" s="17">
        <f>F128+F129</f>
        <v>348</v>
      </c>
      <c r="G127" s="17">
        <f>G128+G129</f>
        <v>24</v>
      </c>
      <c r="I127" s="69"/>
      <c r="J127" s="69"/>
      <c r="K127" s="69"/>
    </row>
    <row r="128" spans="1:11" ht="15.75">
      <c r="A128" s="12"/>
      <c r="B128" s="3" t="s">
        <v>189</v>
      </c>
      <c r="C128" s="4">
        <v>1003</v>
      </c>
      <c r="D128" s="13">
        <v>5053300</v>
      </c>
      <c r="E128" s="4" t="s">
        <v>190</v>
      </c>
      <c r="F128" s="17">
        <v>300</v>
      </c>
      <c r="G128" s="17">
        <v>0</v>
      </c>
      <c r="H128" s="40"/>
      <c r="I128" s="69"/>
      <c r="J128" s="69"/>
      <c r="K128" s="70"/>
    </row>
    <row r="129" spans="1:11" ht="31.5">
      <c r="A129" s="12"/>
      <c r="B129" s="3" t="s">
        <v>223</v>
      </c>
      <c r="C129" s="4">
        <v>1003</v>
      </c>
      <c r="D129" s="4">
        <v>5053300</v>
      </c>
      <c r="E129" s="4" t="s">
        <v>224</v>
      </c>
      <c r="F129" s="17">
        <v>48</v>
      </c>
      <c r="G129" s="17">
        <v>24</v>
      </c>
      <c r="H129" s="40"/>
      <c r="I129" s="69"/>
      <c r="J129" s="69"/>
      <c r="K129" s="70"/>
    </row>
    <row r="130" spans="1:11" ht="15.75">
      <c r="A130" s="12"/>
      <c r="B130" s="3" t="s">
        <v>83</v>
      </c>
      <c r="C130" s="2">
        <v>1100</v>
      </c>
      <c r="D130" s="4"/>
      <c r="E130" s="4"/>
      <c r="F130" s="18">
        <f>F132+F135</f>
        <v>5835</v>
      </c>
      <c r="G130" s="18">
        <f>G132+G135</f>
        <v>1734.6</v>
      </c>
      <c r="H130" s="40"/>
      <c r="I130" s="69"/>
      <c r="J130" s="69"/>
      <c r="K130" s="70"/>
    </row>
    <row r="131" spans="1:11" ht="15.75">
      <c r="A131" s="12"/>
      <c r="B131" s="15" t="s">
        <v>97</v>
      </c>
      <c r="C131" s="4" t="s">
        <v>98</v>
      </c>
      <c r="D131" s="4"/>
      <c r="E131" s="4"/>
      <c r="F131" s="17">
        <f>F132+F135</f>
        <v>5835</v>
      </c>
      <c r="G131" s="17">
        <f>G132+G135</f>
        <v>1734.6</v>
      </c>
      <c r="H131" s="40"/>
      <c r="I131" s="69"/>
      <c r="J131" s="69"/>
      <c r="K131" s="70"/>
    </row>
    <row r="132" spans="1:11" ht="15.75">
      <c r="A132" s="12"/>
      <c r="B132" s="3" t="s">
        <v>93</v>
      </c>
      <c r="C132" s="4" t="s">
        <v>98</v>
      </c>
      <c r="D132" s="4" t="s">
        <v>94</v>
      </c>
      <c r="E132" s="4"/>
      <c r="F132" s="17">
        <f>F133+F134</f>
        <v>1085</v>
      </c>
      <c r="G132" s="17">
        <f>G133+G134</f>
        <v>234.6</v>
      </c>
      <c r="H132" s="40"/>
      <c r="I132" s="69"/>
      <c r="J132" s="69"/>
      <c r="K132" s="70"/>
    </row>
    <row r="133" spans="1:11" ht="15.75">
      <c r="A133" s="12"/>
      <c r="B133" s="3" t="s">
        <v>189</v>
      </c>
      <c r="C133" s="4" t="s">
        <v>98</v>
      </c>
      <c r="D133" s="4" t="s">
        <v>94</v>
      </c>
      <c r="E133" s="4" t="s">
        <v>190</v>
      </c>
      <c r="F133" s="17">
        <v>1045</v>
      </c>
      <c r="G133" s="17">
        <v>214.6</v>
      </c>
      <c r="H133" s="40"/>
      <c r="I133" s="69"/>
      <c r="J133" s="69"/>
      <c r="K133" s="70"/>
    </row>
    <row r="134" spans="1:11" ht="15.75">
      <c r="A134" s="12"/>
      <c r="B134" s="3" t="s">
        <v>220</v>
      </c>
      <c r="C134" s="4" t="s">
        <v>98</v>
      </c>
      <c r="D134" s="4" t="s">
        <v>94</v>
      </c>
      <c r="E134" s="4" t="s">
        <v>205</v>
      </c>
      <c r="F134" s="17">
        <v>40</v>
      </c>
      <c r="G134" s="17">
        <v>20</v>
      </c>
      <c r="H134" s="40"/>
      <c r="I134" s="69"/>
      <c r="J134" s="69"/>
      <c r="K134" s="70"/>
    </row>
    <row r="135" spans="1:11" ht="31.5">
      <c r="A135" s="12"/>
      <c r="B135" s="3" t="s">
        <v>109</v>
      </c>
      <c r="C135" s="4" t="s">
        <v>98</v>
      </c>
      <c r="D135" s="4" t="s">
        <v>110</v>
      </c>
      <c r="E135" s="4"/>
      <c r="F135" s="17">
        <f>F136</f>
        <v>4750</v>
      </c>
      <c r="G135" s="17">
        <f>G136</f>
        <v>1500</v>
      </c>
      <c r="H135" s="40"/>
      <c r="I135" s="69"/>
      <c r="J135" s="69"/>
      <c r="K135" s="70"/>
    </row>
    <row r="136" spans="1:11" ht="31.5">
      <c r="A136" s="12"/>
      <c r="B136" s="3" t="s">
        <v>194</v>
      </c>
      <c r="C136" s="4" t="s">
        <v>98</v>
      </c>
      <c r="D136" s="4" t="s">
        <v>110</v>
      </c>
      <c r="E136" s="4" t="s">
        <v>193</v>
      </c>
      <c r="F136" s="17">
        <v>4750</v>
      </c>
      <c r="G136" s="17">
        <v>1500</v>
      </c>
      <c r="H136" s="40"/>
      <c r="I136" s="69"/>
      <c r="J136" s="69"/>
      <c r="K136" s="70"/>
    </row>
    <row r="137" spans="1:11" ht="15.75">
      <c r="A137" s="8" t="s">
        <v>80</v>
      </c>
      <c r="B137" s="3" t="s">
        <v>168</v>
      </c>
      <c r="C137" s="4"/>
      <c r="D137" s="4"/>
      <c r="E137" s="4"/>
      <c r="F137" s="17">
        <f>F138</f>
        <v>25956.7</v>
      </c>
      <c r="G137" s="17">
        <f>G138</f>
        <v>9758.7</v>
      </c>
      <c r="H137" s="40"/>
      <c r="I137" s="69"/>
      <c r="J137" s="69"/>
      <c r="K137" s="70"/>
    </row>
    <row r="138" spans="1:11" ht="15.75">
      <c r="A138" s="8"/>
      <c r="B138" s="20" t="s">
        <v>79</v>
      </c>
      <c r="C138" s="2" t="s">
        <v>28</v>
      </c>
      <c r="D138" s="2"/>
      <c r="E138" s="2"/>
      <c r="F138" s="18">
        <f>F139</f>
        <v>25956.7</v>
      </c>
      <c r="G138" s="18">
        <f>G139</f>
        <v>9758.7</v>
      </c>
      <c r="H138" s="40"/>
      <c r="I138" s="69"/>
      <c r="J138" s="69"/>
      <c r="K138" s="70"/>
    </row>
    <row r="139" spans="1:11" ht="15.75">
      <c r="A139" s="8"/>
      <c r="B139" s="3" t="s">
        <v>11</v>
      </c>
      <c r="C139" s="4" t="s">
        <v>27</v>
      </c>
      <c r="D139" s="4"/>
      <c r="E139" s="4"/>
      <c r="F139" s="17">
        <f>F140+F148</f>
        <v>25956.7</v>
      </c>
      <c r="G139" s="17">
        <f>G140+G148</f>
        <v>9758.7</v>
      </c>
      <c r="H139" s="40"/>
      <c r="I139" s="69"/>
      <c r="J139" s="69"/>
      <c r="K139" s="70"/>
    </row>
    <row r="140" spans="1:11" ht="31.5">
      <c r="A140" s="8"/>
      <c r="B140" s="3" t="s">
        <v>81</v>
      </c>
      <c r="C140" s="4" t="s">
        <v>27</v>
      </c>
      <c r="D140" s="4">
        <v>4400000</v>
      </c>
      <c r="E140" s="4"/>
      <c r="F140" s="17">
        <f>F141</f>
        <v>25548.9</v>
      </c>
      <c r="G140" s="17">
        <f>G141</f>
        <v>9709</v>
      </c>
      <c r="H140" s="40"/>
      <c r="I140" s="69"/>
      <c r="J140" s="69"/>
      <c r="K140" s="70"/>
    </row>
    <row r="141" spans="1:11" s="40" customFormat="1" ht="15.75">
      <c r="A141" s="39"/>
      <c r="B141" s="19" t="s">
        <v>82</v>
      </c>
      <c r="C141" s="14" t="s">
        <v>27</v>
      </c>
      <c r="D141" s="14">
        <v>4409900</v>
      </c>
      <c r="E141" s="14"/>
      <c r="F141" s="17">
        <f>F142+F143+F144+F145+F146+F147</f>
        <v>25548.9</v>
      </c>
      <c r="G141" s="17">
        <f>G142+G143+G144+G145+G146+G147</f>
        <v>9709</v>
      </c>
      <c r="I141" s="69"/>
      <c r="J141" s="69"/>
      <c r="K141" s="69"/>
    </row>
    <row r="142" spans="1:11" ht="17.25" customHeight="1">
      <c r="A142" s="8"/>
      <c r="B142" s="3" t="s">
        <v>195</v>
      </c>
      <c r="C142" s="4" t="s">
        <v>27</v>
      </c>
      <c r="D142" s="4">
        <v>4409900</v>
      </c>
      <c r="E142" s="4" t="s">
        <v>196</v>
      </c>
      <c r="F142" s="17">
        <v>13503.7</v>
      </c>
      <c r="G142" s="17">
        <v>6222.9</v>
      </c>
      <c r="H142" s="40"/>
      <c r="I142" s="69"/>
      <c r="J142" s="69"/>
      <c r="K142" s="70"/>
    </row>
    <row r="143" spans="1:11" ht="17.25" customHeight="1">
      <c r="A143" s="8"/>
      <c r="B143" s="3" t="s">
        <v>206</v>
      </c>
      <c r="C143" s="4" t="s">
        <v>27</v>
      </c>
      <c r="D143" s="4">
        <v>4409900</v>
      </c>
      <c r="E143" s="4" t="s">
        <v>225</v>
      </c>
      <c r="F143" s="17">
        <v>222.3</v>
      </c>
      <c r="G143" s="17">
        <v>8.6</v>
      </c>
      <c r="H143" s="40"/>
      <c r="I143" s="69"/>
      <c r="J143" s="69"/>
      <c r="K143" s="70"/>
    </row>
    <row r="144" spans="1:11" ht="31.5">
      <c r="A144" s="8"/>
      <c r="B144" s="3" t="s">
        <v>198</v>
      </c>
      <c r="C144" s="4" t="s">
        <v>27</v>
      </c>
      <c r="D144" s="4">
        <v>4409900</v>
      </c>
      <c r="E144" s="4" t="s">
        <v>199</v>
      </c>
      <c r="F144" s="17">
        <v>472.6</v>
      </c>
      <c r="G144" s="17">
        <v>274.7</v>
      </c>
      <c r="H144" s="40"/>
      <c r="I144" s="69"/>
      <c r="J144" s="69"/>
      <c r="K144" s="70"/>
    </row>
    <row r="145" spans="1:11" ht="31.5">
      <c r="A145" s="8"/>
      <c r="B145" s="3" t="s">
        <v>210</v>
      </c>
      <c r="C145" s="4" t="s">
        <v>27</v>
      </c>
      <c r="D145" s="4">
        <v>4409900</v>
      </c>
      <c r="E145" s="4" t="s">
        <v>211</v>
      </c>
      <c r="F145" s="17">
        <f>4254.3-600</f>
        <v>3654.3</v>
      </c>
      <c r="G145" s="17">
        <v>466.9</v>
      </c>
      <c r="H145" s="40"/>
      <c r="I145" s="69"/>
      <c r="J145" s="69"/>
      <c r="K145" s="70"/>
    </row>
    <row r="146" spans="1:11" ht="17.25" customHeight="1">
      <c r="A146" s="8"/>
      <c r="B146" s="3" t="s">
        <v>189</v>
      </c>
      <c r="C146" s="4" t="s">
        <v>27</v>
      </c>
      <c r="D146" s="4">
        <v>4409900</v>
      </c>
      <c r="E146" s="4" t="s">
        <v>190</v>
      </c>
      <c r="F146" s="17">
        <v>7676</v>
      </c>
      <c r="G146" s="17">
        <v>2733.9</v>
      </c>
      <c r="H146" s="40"/>
      <c r="I146" s="69"/>
      <c r="J146" s="69"/>
      <c r="K146" s="70"/>
    </row>
    <row r="147" spans="1:11" ht="17.25" customHeight="1">
      <c r="A147" s="8"/>
      <c r="B147" s="3" t="s">
        <v>220</v>
      </c>
      <c r="C147" s="4" t="s">
        <v>27</v>
      </c>
      <c r="D147" s="4">
        <v>4409900</v>
      </c>
      <c r="E147" s="4" t="s">
        <v>205</v>
      </c>
      <c r="F147" s="17">
        <v>20</v>
      </c>
      <c r="G147" s="17">
        <v>2</v>
      </c>
      <c r="H147" s="40"/>
      <c r="I147" s="69"/>
      <c r="J147" s="69"/>
      <c r="K147" s="70"/>
    </row>
    <row r="148" spans="1:11" ht="17.25" customHeight="1">
      <c r="A148" s="8"/>
      <c r="B148" s="3" t="s">
        <v>93</v>
      </c>
      <c r="C148" s="4" t="s">
        <v>27</v>
      </c>
      <c r="D148" s="4" t="s">
        <v>94</v>
      </c>
      <c r="E148" s="4"/>
      <c r="F148" s="17">
        <f>F149+F150+F151+F152</f>
        <v>407.8</v>
      </c>
      <c r="G148" s="17">
        <f>G149+G150+G151+G152</f>
        <v>49.7</v>
      </c>
      <c r="H148" s="40"/>
      <c r="I148" s="69"/>
      <c r="J148" s="69"/>
      <c r="K148" s="70"/>
    </row>
    <row r="149" spans="1:11" ht="17.25" customHeight="1">
      <c r="A149" s="8"/>
      <c r="B149" s="3" t="s">
        <v>206</v>
      </c>
      <c r="C149" s="4" t="s">
        <v>27</v>
      </c>
      <c r="D149" s="4" t="s">
        <v>94</v>
      </c>
      <c r="E149" s="4" t="s">
        <v>225</v>
      </c>
      <c r="F149" s="17">
        <v>1</v>
      </c>
      <c r="G149" s="17">
        <v>0.4</v>
      </c>
      <c r="H149" s="40"/>
      <c r="I149" s="69"/>
      <c r="J149" s="69"/>
      <c r="K149" s="70"/>
    </row>
    <row r="150" spans="1:11" ht="31.5">
      <c r="A150" s="8"/>
      <c r="B150" s="3" t="s">
        <v>198</v>
      </c>
      <c r="C150" s="4" t="s">
        <v>27</v>
      </c>
      <c r="D150" s="4" t="s">
        <v>94</v>
      </c>
      <c r="E150" s="4" t="s">
        <v>199</v>
      </c>
      <c r="F150" s="17">
        <v>55.3</v>
      </c>
      <c r="G150" s="17">
        <v>31.5</v>
      </c>
      <c r="H150" s="40"/>
      <c r="I150" s="69"/>
      <c r="J150" s="69"/>
      <c r="K150" s="70"/>
    </row>
    <row r="151" spans="1:11" ht="31.5">
      <c r="A151" s="8"/>
      <c r="B151" s="3" t="s">
        <v>210</v>
      </c>
      <c r="C151" s="4" t="s">
        <v>27</v>
      </c>
      <c r="D151" s="4" t="s">
        <v>94</v>
      </c>
      <c r="E151" s="4" t="s">
        <v>211</v>
      </c>
      <c r="F151" s="17">
        <v>200</v>
      </c>
      <c r="G151" s="17">
        <v>0</v>
      </c>
      <c r="H151" s="40"/>
      <c r="I151" s="69"/>
      <c r="J151" s="69"/>
      <c r="K151" s="70"/>
    </row>
    <row r="152" spans="1:11" ht="17.25" customHeight="1">
      <c r="A152" s="8"/>
      <c r="B152" s="3" t="s">
        <v>189</v>
      </c>
      <c r="C152" s="4" t="s">
        <v>27</v>
      </c>
      <c r="D152" s="4" t="s">
        <v>94</v>
      </c>
      <c r="E152" s="4" t="s">
        <v>190</v>
      </c>
      <c r="F152" s="17">
        <v>151.5</v>
      </c>
      <c r="G152" s="17">
        <v>17.8</v>
      </c>
      <c r="H152" s="40"/>
      <c r="I152" s="69"/>
      <c r="J152" s="69"/>
      <c r="K152" s="70"/>
    </row>
    <row r="153" spans="1:11" ht="17.25" customHeight="1">
      <c r="A153" s="8" t="s">
        <v>106</v>
      </c>
      <c r="B153" s="3" t="s">
        <v>107</v>
      </c>
      <c r="C153" s="4"/>
      <c r="D153" s="4"/>
      <c r="E153" s="4"/>
      <c r="F153" s="17">
        <f>F154</f>
        <v>7570.1</v>
      </c>
      <c r="G153" s="17">
        <f>G154</f>
        <v>2870.9</v>
      </c>
      <c r="H153" s="40"/>
      <c r="I153" s="69"/>
      <c r="J153" s="69"/>
      <c r="K153" s="70"/>
    </row>
    <row r="154" spans="1:11" ht="17.25" customHeight="1">
      <c r="A154" s="8"/>
      <c r="B154" s="3" t="s">
        <v>3</v>
      </c>
      <c r="C154" s="4" t="s">
        <v>88</v>
      </c>
      <c r="D154" s="4"/>
      <c r="E154" s="4"/>
      <c r="F154" s="17">
        <f>F155</f>
        <v>7570.1</v>
      </c>
      <c r="G154" s="17">
        <f>G155</f>
        <v>2870.9</v>
      </c>
      <c r="H154" s="40"/>
      <c r="I154" s="69"/>
      <c r="J154" s="69"/>
      <c r="K154" s="70"/>
    </row>
    <row r="155" spans="1:11" ht="17.25" customHeight="1">
      <c r="A155" s="8"/>
      <c r="B155" s="3" t="s">
        <v>82</v>
      </c>
      <c r="C155" s="4" t="s">
        <v>88</v>
      </c>
      <c r="D155" s="4" t="s">
        <v>108</v>
      </c>
      <c r="E155" s="4"/>
      <c r="F155" s="17">
        <f>F156+F157+F158+F159+F160+F161</f>
        <v>7570.1</v>
      </c>
      <c r="G155" s="17">
        <f>G156+G157+G158+G159+G160+G161</f>
        <v>2870.9</v>
      </c>
      <c r="H155" s="40"/>
      <c r="I155" s="69"/>
      <c r="J155" s="69"/>
      <c r="K155" s="70"/>
    </row>
    <row r="156" spans="1:11" ht="15.75">
      <c r="A156" s="8"/>
      <c r="B156" s="3" t="s">
        <v>197</v>
      </c>
      <c r="C156" s="4" t="s">
        <v>88</v>
      </c>
      <c r="D156" s="4" t="s">
        <v>108</v>
      </c>
      <c r="E156" s="4" t="s">
        <v>196</v>
      </c>
      <c r="F156" s="17">
        <v>4629.8</v>
      </c>
      <c r="G156" s="17">
        <v>1911</v>
      </c>
      <c r="H156" s="40"/>
      <c r="I156" s="69"/>
      <c r="J156" s="69"/>
      <c r="K156" s="70"/>
    </row>
    <row r="157" spans="1:11" ht="15.75">
      <c r="A157" s="8"/>
      <c r="B157" s="3" t="s">
        <v>206</v>
      </c>
      <c r="C157" s="4" t="s">
        <v>88</v>
      </c>
      <c r="D157" s="4" t="s">
        <v>108</v>
      </c>
      <c r="E157" s="4" t="s">
        <v>225</v>
      </c>
      <c r="F157" s="17">
        <v>8</v>
      </c>
      <c r="G157" s="17">
        <v>1.6</v>
      </c>
      <c r="H157" s="40"/>
      <c r="I157" s="69"/>
      <c r="J157" s="69"/>
      <c r="K157" s="70"/>
    </row>
    <row r="158" spans="1:11" ht="31.5">
      <c r="A158" s="8"/>
      <c r="B158" s="3" t="s">
        <v>198</v>
      </c>
      <c r="C158" s="4" t="s">
        <v>88</v>
      </c>
      <c r="D158" s="4" t="s">
        <v>108</v>
      </c>
      <c r="E158" s="4" t="s">
        <v>199</v>
      </c>
      <c r="F158" s="17">
        <v>1147.9</v>
      </c>
      <c r="G158" s="17">
        <v>429.6</v>
      </c>
      <c r="H158" s="40"/>
      <c r="I158" s="69"/>
      <c r="J158" s="69"/>
      <c r="K158" s="70"/>
    </row>
    <row r="159" spans="1:11" ht="31.5">
      <c r="A159" s="8"/>
      <c r="B159" s="3" t="s">
        <v>210</v>
      </c>
      <c r="C159" s="4" t="s">
        <v>88</v>
      </c>
      <c r="D159" s="4" t="s">
        <v>108</v>
      </c>
      <c r="E159" s="4" t="s">
        <v>211</v>
      </c>
      <c r="F159" s="17">
        <v>152</v>
      </c>
      <c r="G159" s="17">
        <v>84.3</v>
      </c>
      <c r="H159" s="40"/>
      <c r="I159" s="69"/>
      <c r="J159" s="69"/>
      <c r="K159" s="70"/>
    </row>
    <row r="160" spans="1:11" s="36" customFormat="1" ht="15.75">
      <c r="A160" s="31"/>
      <c r="B160" s="32" t="s">
        <v>189</v>
      </c>
      <c r="C160" s="37" t="s">
        <v>88</v>
      </c>
      <c r="D160" s="37" t="s">
        <v>108</v>
      </c>
      <c r="E160" s="37" t="s">
        <v>190</v>
      </c>
      <c r="F160" s="38">
        <v>1622.4</v>
      </c>
      <c r="G160" s="38">
        <v>444.1</v>
      </c>
      <c r="H160" s="40"/>
      <c r="I160" s="69"/>
      <c r="J160" s="69"/>
      <c r="K160" s="44"/>
    </row>
    <row r="161" spans="1:11" ht="15.75">
      <c r="A161" s="8"/>
      <c r="B161" s="3" t="s">
        <v>220</v>
      </c>
      <c r="C161" s="4" t="s">
        <v>88</v>
      </c>
      <c r="D161" s="4" t="s">
        <v>108</v>
      </c>
      <c r="E161" s="4" t="s">
        <v>205</v>
      </c>
      <c r="F161" s="17">
        <v>10</v>
      </c>
      <c r="G161" s="17">
        <v>0.3</v>
      </c>
      <c r="H161" s="40"/>
      <c r="I161" s="69"/>
      <c r="J161" s="69"/>
      <c r="K161" s="70"/>
    </row>
    <row r="162" spans="1:11" ht="15.75">
      <c r="A162" s="8" t="s">
        <v>146</v>
      </c>
      <c r="B162" s="3" t="s">
        <v>147</v>
      </c>
      <c r="C162" s="4"/>
      <c r="D162" s="4"/>
      <c r="E162" s="4"/>
      <c r="F162" s="18">
        <f>F163</f>
        <v>2451.3999999999996</v>
      </c>
      <c r="G162" s="18">
        <f>G163</f>
        <v>1328.4</v>
      </c>
      <c r="H162" s="40"/>
      <c r="I162" s="69"/>
      <c r="J162" s="69"/>
      <c r="K162" s="70"/>
    </row>
    <row r="163" spans="1:11" ht="15.75">
      <c r="A163" s="8"/>
      <c r="B163" s="3" t="s">
        <v>149</v>
      </c>
      <c r="C163" s="4" t="s">
        <v>148</v>
      </c>
      <c r="D163" s="4"/>
      <c r="E163" s="4"/>
      <c r="F163" s="17">
        <f>F164</f>
        <v>2451.3999999999996</v>
      </c>
      <c r="G163" s="17">
        <f>G164</f>
        <v>1328.4</v>
      </c>
      <c r="H163" s="40"/>
      <c r="I163" s="69"/>
      <c r="J163" s="69"/>
      <c r="K163" s="70"/>
    </row>
    <row r="164" spans="1:11" ht="15.75">
      <c r="A164" s="8"/>
      <c r="B164" s="3" t="s">
        <v>82</v>
      </c>
      <c r="C164" s="4" t="s">
        <v>148</v>
      </c>
      <c r="D164" s="4" t="s">
        <v>108</v>
      </c>
      <c r="E164" s="4"/>
      <c r="F164" s="17">
        <f>F165+F166+F167+F168+F169+F170</f>
        <v>2451.3999999999996</v>
      </c>
      <c r="G164" s="17">
        <f>G165+G166+G167+G168+G169+G170</f>
        <v>1328.4</v>
      </c>
      <c r="H164" s="40"/>
      <c r="I164" s="69"/>
      <c r="J164" s="69"/>
      <c r="K164" s="70"/>
    </row>
    <row r="165" spans="1:11" ht="15.75">
      <c r="A165" s="8"/>
      <c r="B165" s="3" t="s">
        <v>197</v>
      </c>
      <c r="C165" s="4" t="s">
        <v>148</v>
      </c>
      <c r="D165" s="4" t="s">
        <v>108</v>
      </c>
      <c r="E165" s="4" t="s">
        <v>196</v>
      </c>
      <c r="F165" s="17">
        <f>3721.4-1563.1</f>
        <v>2158.3</v>
      </c>
      <c r="G165" s="17">
        <v>1110.4</v>
      </c>
      <c r="H165" s="40"/>
      <c r="I165" s="69"/>
      <c r="J165" s="69"/>
      <c r="K165" s="70"/>
    </row>
    <row r="166" spans="1:11" ht="15.75">
      <c r="A166" s="8"/>
      <c r="B166" s="3" t="s">
        <v>206</v>
      </c>
      <c r="C166" s="4" t="s">
        <v>148</v>
      </c>
      <c r="D166" s="4" t="s">
        <v>108</v>
      </c>
      <c r="E166" s="4" t="s">
        <v>225</v>
      </c>
      <c r="F166" s="17">
        <f>14.4-1.2</f>
        <v>13.200000000000001</v>
      </c>
      <c r="G166" s="17">
        <v>6</v>
      </c>
      <c r="H166" s="40"/>
      <c r="I166" s="69"/>
      <c r="J166" s="69"/>
      <c r="K166" s="70"/>
    </row>
    <row r="167" spans="1:11" ht="31.5">
      <c r="A167" s="8"/>
      <c r="B167" s="3" t="s">
        <v>198</v>
      </c>
      <c r="C167" s="4" t="s">
        <v>148</v>
      </c>
      <c r="D167" s="4" t="s">
        <v>108</v>
      </c>
      <c r="E167" s="4" t="s">
        <v>199</v>
      </c>
      <c r="F167" s="17">
        <f>85.1-49.5</f>
        <v>35.599999999999994</v>
      </c>
      <c r="G167" s="17">
        <v>26.6</v>
      </c>
      <c r="H167" s="40"/>
      <c r="I167" s="69"/>
      <c r="J167" s="69"/>
      <c r="K167" s="70"/>
    </row>
    <row r="168" spans="1:11" ht="31.5">
      <c r="A168" s="8"/>
      <c r="B168" s="3" t="s">
        <v>210</v>
      </c>
      <c r="C168" s="4" t="s">
        <v>148</v>
      </c>
      <c r="D168" s="4" t="s">
        <v>108</v>
      </c>
      <c r="E168" s="4" t="s">
        <v>211</v>
      </c>
      <c r="F168" s="17">
        <v>2</v>
      </c>
      <c r="G168" s="17">
        <v>2</v>
      </c>
      <c r="H168" s="40"/>
      <c r="I168" s="69"/>
      <c r="J168" s="69"/>
      <c r="K168" s="70"/>
    </row>
    <row r="169" spans="1:11" ht="15.75">
      <c r="A169" s="8"/>
      <c r="B169" s="32" t="s">
        <v>189</v>
      </c>
      <c r="C169" s="4" t="s">
        <v>148</v>
      </c>
      <c r="D169" s="4" t="s">
        <v>108</v>
      </c>
      <c r="E169" s="4" t="s">
        <v>190</v>
      </c>
      <c r="F169" s="17">
        <f>1296.7-1057.4</f>
        <v>239.29999999999995</v>
      </c>
      <c r="G169" s="17">
        <v>183.4</v>
      </c>
      <c r="H169" s="40"/>
      <c r="I169" s="69"/>
      <c r="J169" s="69"/>
      <c r="K169" s="70"/>
    </row>
    <row r="170" spans="1:11" ht="15.75">
      <c r="A170" s="8"/>
      <c r="B170" s="3" t="s">
        <v>220</v>
      </c>
      <c r="C170" s="4" t="s">
        <v>148</v>
      </c>
      <c r="D170" s="4" t="s">
        <v>108</v>
      </c>
      <c r="E170" s="4" t="s">
        <v>205</v>
      </c>
      <c r="F170" s="17">
        <v>3</v>
      </c>
      <c r="G170" s="17">
        <v>0</v>
      </c>
      <c r="H170" s="40"/>
      <c r="I170" s="69"/>
      <c r="J170" s="69"/>
      <c r="K170" s="70"/>
    </row>
    <row r="171" spans="1:11" ht="15.75">
      <c r="A171" s="12"/>
      <c r="B171" s="1" t="s">
        <v>87</v>
      </c>
      <c r="C171" s="9"/>
      <c r="D171" s="9"/>
      <c r="E171" s="9"/>
      <c r="F171" s="18">
        <f>F11</f>
        <v>153440.1</v>
      </c>
      <c r="G171" s="18">
        <f>G11</f>
        <v>28940.9</v>
      </c>
      <c r="H171" s="40"/>
      <c r="I171" s="69"/>
      <c r="J171" s="69"/>
      <c r="K171" s="70"/>
    </row>
    <row r="172" spans="9:11" ht="12.75">
      <c r="I172" s="70"/>
      <c r="J172" s="70"/>
      <c r="K172" s="70"/>
    </row>
    <row r="173" spans="9:11" ht="12.75">
      <c r="I173" s="70"/>
      <c r="J173" s="70"/>
      <c r="K173" s="70"/>
    </row>
    <row r="174" spans="9:11" ht="12.75">
      <c r="I174" s="70"/>
      <c r="J174" s="70"/>
      <c r="K174" s="70"/>
    </row>
    <row r="175" spans="9:11" ht="12.75">
      <c r="I175" s="70"/>
      <c r="J175" s="70"/>
      <c r="K175" s="70"/>
    </row>
    <row r="176" spans="9:11" ht="12.75">
      <c r="I176" s="70"/>
      <c r="J176" s="70"/>
      <c r="K176" s="70"/>
    </row>
    <row r="177" spans="9:11" ht="12.75">
      <c r="I177" s="70"/>
      <c r="J177" s="70"/>
      <c r="K177" s="70"/>
    </row>
    <row r="178" spans="9:11" ht="12.75">
      <c r="I178" s="70"/>
      <c r="J178" s="70"/>
      <c r="K178" s="70"/>
    </row>
    <row r="179" spans="9:11" ht="16.5" customHeight="1">
      <c r="I179" s="70"/>
      <c r="J179" s="70"/>
      <c r="K179" s="70"/>
    </row>
  </sheetData>
  <sheetProtection/>
  <mergeCells count="13">
    <mergeCell ref="A1:G1"/>
    <mergeCell ref="A2:G2"/>
    <mergeCell ref="A4:G4"/>
    <mergeCell ref="A3:G3"/>
    <mergeCell ref="A6:F6"/>
    <mergeCell ref="A7:F7"/>
    <mergeCell ref="G9:G10"/>
    <mergeCell ref="A8:F8"/>
    <mergeCell ref="B9:B10"/>
    <mergeCell ref="C9:C10"/>
    <mergeCell ref="D9:D10"/>
    <mergeCell ref="E9:E10"/>
    <mergeCell ref="F9:F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0">
      <selection activeCell="H9" sqref="H9:I9"/>
    </sheetView>
  </sheetViews>
  <sheetFormatPr defaultColWidth="9.00390625" defaultRowHeight="12.75"/>
  <cols>
    <col min="1" max="1" width="27.75390625" style="0" customWidth="1"/>
    <col min="2" max="2" width="30.875" style="0" customWidth="1"/>
    <col min="3" max="3" width="12.75390625" style="0" customWidth="1"/>
    <col min="4" max="4" width="12.125" style="0" customWidth="1"/>
  </cols>
  <sheetData>
    <row r="1" spans="1:4" ht="15.75">
      <c r="A1" s="80" t="s">
        <v>117</v>
      </c>
      <c r="B1" s="80"/>
      <c r="C1" s="80"/>
      <c r="D1" s="80"/>
    </row>
    <row r="2" spans="1:4" ht="15.75">
      <c r="A2" s="80" t="s">
        <v>152</v>
      </c>
      <c r="B2" s="80"/>
      <c r="C2" s="80"/>
      <c r="D2" s="80"/>
    </row>
    <row r="3" spans="1:4" ht="15.75">
      <c r="A3" s="80" t="s">
        <v>29</v>
      </c>
      <c r="B3" s="80"/>
      <c r="C3" s="80"/>
      <c r="D3" s="80"/>
    </row>
    <row r="4" spans="1:4" ht="15.75">
      <c r="A4" s="80" t="s">
        <v>232</v>
      </c>
      <c r="B4" s="80"/>
      <c r="C4" s="80"/>
      <c r="D4" s="80"/>
    </row>
    <row r="5" spans="1:3" ht="12.75">
      <c r="A5" s="84"/>
      <c r="B5" s="84"/>
      <c r="C5" s="84"/>
    </row>
    <row r="6" spans="1:4" ht="15.75">
      <c r="A6" s="81" t="s">
        <v>153</v>
      </c>
      <c r="B6" s="81"/>
      <c r="C6" s="81"/>
      <c r="D6" s="81"/>
    </row>
    <row r="7" spans="1:4" ht="54.75" customHeight="1">
      <c r="A7" s="82" t="s">
        <v>203</v>
      </c>
      <c r="B7" s="81"/>
      <c r="C7" s="81"/>
      <c r="D7" s="81"/>
    </row>
    <row r="8" spans="1:4" ht="15.75">
      <c r="A8" s="76" t="s">
        <v>154</v>
      </c>
      <c r="B8" s="83"/>
      <c r="C8" s="83"/>
      <c r="D8" s="83"/>
    </row>
    <row r="9" spans="1:4" ht="78.75">
      <c r="A9" s="22" t="s">
        <v>119</v>
      </c>
      <c r="B9" s="22" t="s">
        <v>103</v>
      </c>
      <c r="C9" s="23" t="s">
        <v>164</v>
      </c>
      <c r="D9" s="30" t="s">
        <v>201</v>
      </c>
    </row>
    <row r="10" spans="1:4" ht="48.75" customHeight="1">
      <c r="A10" s="24" t="s">
        <v>155</v>
      </c>
      <c r="B10" s="15" t="s">
        <v>156</v>
      </c>
      <c r="C10" s="25">
        <v>15573.3</v>
      </c>
      <c r="D10" s="66">
        <v>-4448.3</v>
      </c>
    </row>
    <row r="11" spans="1:4" ht="52.5" customHeight="1">
      <c r="A11" s="26"/>
      <c r="B11" s="27" t="s">
        <v>157</v>
      </c>
      <c r="C11" s="21">
        <f>C10</f>
        <v>15573.3</v>
      </c>
      <c r="D11" s="67">
        <f>D10</f>
        <v>-4448.3</v>
      </c>
    </row>
  </sheetData>
  <sheetProtection/>
  <mergeCells count="8">
    <mergeCell ref="A7:D7"/>
    <mergeCell ref="A8:D8"/>
    <mergeCell ref="A1:D1"/>
    <mergeCell ref="A2:D2"/>
    <mergeCell ref="A3:D3"/>
    <mergeCell ref="A4:D4"/>
    <mergeCell ref="A5:C5"/>
    <mergeCell ref="A6:D6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2013-11-08T08:46:47Z</cp:lastPrinted>
  <dcterms:created xsi:type="dcterms:W3CDTF">2009-12-04T09:22:25Z</dcterms:created>
  <dcterms:modified xsi:type="dcterms:W3CDTF">2013-12-26T06:22:35Z</dcterms:modified>
  <cp:category/>
  <cp:version/>
  <cp:contentType/>
  <cp:contentStatus/>
</cp:coreProperties>
</file>