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195" windowHeight="9030" firstSheet="11" activeTab="14"/>
  </bookViews>
  <sheets>
    <sheet name="Прил. 1 Источники 2014 " sheetId="1" r:id="rId1"/>
    <sheet name="Прил.2 Источники 15-16" sheetId="2" r:id="rId2"/>
    <sheet name="прил. 3 Доходы 2014" sheetId="3" r:id="rId3"/>
    <sheet name="Прил.4 Доходы 15-16" sheetId="4" r:id="rId4"/>
    <sheet name="Прил.5 Безв.2014" sheetId="5" r:id="rId5"/>
    <sheet name="Прил.6 Безв.15-16" sheetId="6" r:id="rId6"/>
    <sheet name="Прил.7 Прогр.2014" sheetId="7" r:id="rId7"/>
    <sheet name="Прил.8 Програм. 15-16" sheetId="8" r:id="rId8"/>
    <sheet name="Прил.9 Ведом.2014" sheetId="9" r:id="rId9"/>
    <sheet name="Прил.10 Ведом.15-16" sheetId="10" r:id="rId10"/>
    <sheet name="прил.11 Разделы 2014" sheetId="11" r:id="rId11"/>
    <sheet name="Прил.12 Разделы 13-14" sheetId="12" r:id="rId12"/>
    <sheet name="Прил. 13 гл.распор." sheetId="13" r:id="rId13"/>
    <sheet name="Прил.14 гл.адм.источ." sheetId="14" r:id="rId14"/>
    <sheet name="Прил.15 Перечень КБК" sheetId="15" r:id="rId15"/>
  </sheets>
  <definedNames>
    <definedName name="_xlnm._FilterDatabase" localSheetId="10" hidden="1">'прил.11 Разделы 2014'!$A$8:$E$299</definedName>
    <definedName name="_xlnm._FilterDatabase" localSheetId="6" hidden="1">'Прил.7 Прогр.2014'!$A$8:$E$343</definedName>
  </definedNames>
  <calcPr fullCalcOnLoad="1"/>
</workbook>
</file>

<file path=xl/sharedStrings.xml><?xml version="1.0" encoding="utf-8"?>
<sst xmlns="http://schemas.openxmlformats.org/spreadsheetml/2006/main" count="6334" uniqueCount="606">
  <si>
    <t>Субсидии на возмещение предприятиям убытков, связанных с реализацией твердого топлива гражданам, не имеющим центрального отопления, по тарифам, не обеспечивающим возмещение издержек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</si>
  <si>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18 7 0009</t>
  </si>
  <si>
    <t>Прочие мероприятия по землеустройству и землепользованию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</si>
  <si>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18 7 0010</t>
  </si>
  <si>
    <t>Прочие мероприятия в области строительства, архитектуры и градостроительства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</si>
  <si>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18 7 0011</t>
  </si>
  <si>
    <t>Выплаты Почетным гражданам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</si>
  <si>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 xml:space="preserve"> Пособия и компенсации гражданам и иные социальные выплаты, кроме публичных нормативных обязательст</t>
  </si>
  <si>
    <t>Мероприятия по проведению выборов и референдумов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</si>
  <si>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18 7 0014</t>
  </si>
  <si>
    <t>Обеспечение проведения выборов и референдумов</t>
  </si>
  <si>
    <t xml:space="preserve">Субсидии </t>
  </si>
  <si>
    <t>ВСЕГО РАСХОДОВ</t>
  </si>
  <si>
    <t>2015 год   (тыс. руб.)</t>
  </si>
  <si>
    <t>2016 год  (тыс. руб.)</t>
  </si>
  <si>
    <t>Реализация мероприятий в рамках подпрограммы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муниципальной программы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</si>
  <si>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1003</t>
  </si>
  <si>
    <t>18 7 0013</t>
  </si>
  <si>
    <t>0107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</si>
  <si>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2015-2016 годы</t>
  </si>
  <si>
    <t>2015 год             (тыс. руб.)</t>
  </si>
  <si>
    <t>2016 год             (тыс. руб.)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</si>
  <si>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2015-2016 годы
</t>
  </si>
  <si>
    <t xml:space="preserve">РАСПРЕДЕЛЕНИЕ
бюджетных ассигнований по целевым статьям 
(муниципальным программам муниципального образования  "Морозовское городское поселение 
Всеволожского муниципального района Ленинградской области" 
и непрограммным направлениям деятельности), группам и подгруппам видов расходов классификации расходов бюджетов, 
а также по разделам и подразделам классификации расходов бюджета на 2014 год
</t>
  </si>
  <si>
    <t>РАСПРЕДЕЛЕНИЕ
бюджетных ассигнований по разделам, подразделам, целевым статьям (муниципальным программам муниципального образования "Морозовское городское поселение Всеволожского муниципального района Ленинградской области"  и непрограммным направлениям деятельности), группам и подгруппам видов расходов классификации расходов бюджетов на 2014 год</t>
  </si>
  <si>
    <t>Код подраздела</t>
  </si>
  <si>
    <t>Код целевой статьи</t>
  </si>
  <si>
    <t>Код вида расхода</t>
  </si>
  <si>
    <t>ОБЩЕГОСУДАРСТВЕННЫЕ ВОПРОСЫ</t>
  </si>
  <si>
    <t>121</t>
  </si>
  <si>
    <t>122</t>
  </si>
  <si>
    <t>242</t>
  </si>
  <si>
    <t>244</t>
  </si>
  <si>
    <t>852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</si>
  <si>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</si>
  <si>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</si>
  <si>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 xml:space="preserve">Мероприятия по проведению выборов и референдумов в рамках непрограммных расходов органов местного самоуправления муниципального </t>
  </si>
  <si>
    <t>520</t>
  </si>
  <si>
    <t>870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</si>
  <si>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
на 2014-2016г.г.</t>
  </si>
  <si>
    <t>Организация меропритий гражданско-патриотической направленности и мероприятий, посвященных памятным датам</t>
  </si>
  <si>
    <t>350</t>
  </si>
  <si>
    <t>12 6 0123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</si>
  <si>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</si>
  <si>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111</t>
  </si>
  <si>
    <t>112</t>
  </si>
  <si>
    <t>Прочая закупка товаров, работ и услуг для государственных нужд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</si>
  <si>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</si>
  <si>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</si>
  <si>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</si>
  <si>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</si>
  <si>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</si>
  <si>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</si>
  <si>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</si>
  <si>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</si>
  <si>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</si>
  <si>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411</t>
  </si>
  <si>
    <t>243</t>
  </si>
  <si>
    <t>ОБРАЗОВАНИЕ</t>
  </si>
  <si>
    <t>0700</t>
  </si>
  <si>
    <t>12 3  0000</t>
  </si>
  <si>
    <t>12 3  0092</t>
  </si>
  <si>
    <t>12 4  0000</t>
  </si>
  <si>
    <t>12 4 0101</t>
  </si>
  <si>
    <t>СОЦИАЛЬНАЯ ПОЛИТИКА</t>
  </si>
  <si>
    <t>321</t>
  </si>
  <si>
    <t>0800</t>
  </si>
  <si>
    <t>Всего расходов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</si>
  <si>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Ленинградской области» </t>
  </si>
  <si>
    <t>РАСПРЕДЕЛЕНИЕ
бюджетных ассигнований по разделам, подразделам, целевым статьям (муниципальным программам муниципального образования "Морозовское городское поселение Всеволожского муниципального района Ленинградской области"  и непрограммным направлениям деятельности), группам и подгруппам видов расходов классификации расходов бюджетов на 2015-2016 годы</t>
  </si>
  <si>
    <t>Сумма    (тыс.руб.)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</si>
  <si>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поселение»на 2014-2016г.г.</t>
  </si>
  <si>
    <t>КУЛЬТУРА,  КИНЕМАТОГРАФИЯ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</si>
  <si>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 г.г.</t>
  </si>
  <si>
    <t>ФИЗИЧЕСКАЯ КУЛЬТУРА И СПОРТ</t>
  </si>
  <si>
    <t>1100</t>
  </si>
  <si>
    <t xml:space="preserve"> 2015 год (тыс.руб.)</t>
  </si>
  <si>
    <t xml:space="preserve"> 2016 год (тыс.руб.)</t>
  </si>
  <si>
    <t>Капитальный ремонт  в здании МКУ «Дом Культуры им. Н.М. Чекалова»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</si>
  <si>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 Ленинградской области» </t>
  </si>
  <si>
    <t>Ленинградской области» на 2014 год</t>
  </si>
  <si>
    <t>Приложение № 15</t>
  </si>
  <si>
    <t>1 03 02000 01 0000 100</t>
  </si>
  <si>
    <t xml:space="preserve">1 11 05075 10 0000 120   </t>
  </si>
  <si>
    <t>Доходы  от  сдачи  в  аренду  имущества, составляющего   казну   поселений (за исключением земельных участков)</t>
  </si>
  <si>
    <t xml:space="preserve">1 13 02065 10 0000 130      </t>
  </si>
  <si>
    <t>Доходы, поступающие в порядке возмещения расходов, понесенных в связи с эксплуатацией имущества поселений</t>
  </si>
  <si>
    <t>2 07 05020 10 0000 180</t>
  </si>
  <si>
    <t>Поступления от  денежных  пожертвований, предоставляемых физическими лицами получателям средств бюджетов поселений</t>
  </si>
  <si>
    <t>2 07 05030 10 0000 180</t>
  </si>
  <si>
    <t>Прочие   безвозмездные   поступления в бюджеты поселений</t>
  </si>
  <si>
    <t>Обеспечение деятельности МКУ ""Специализированая служба""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</si>
  <si>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18 7 0311</t>
  </si>
  <si>
    <t>Субсидии некоммерческим организациям (за исключением государственных учреждений)</t>
  </si>
  <si>
    <t>Мероприятия в области физической культуры и спорта</t>
  </si>
  <si>
    <t>Бюджетные инвестиции в объекты капитального строительства муниципального образования</t>
  </si>
  <si>
    <t>Мероприятия в области коммунального хозяйства</t>
  </si>
  <si>
    <t>18 7 0411</t>
  </si>
  <si>
    <t>18 7 0421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</si>
  <si>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 на 2014-2016гг.»</t>
  </si>
  <si>
    <t>11 0 0041</t>
  </si>
  <si>
    <t>11 0 0042</t>
  </si>
  <si>
    <t>11 0 0043</t>
  </si>
  <si>
    <t>11 0 0044</t>
  </si>
  <si>
    <t>11 0 0045</t>
  </si>
  <si>
    <t>11 0 0046</t>
  </si>
  <si>
    <t>Мероприятия в области благоустройства</t>
  </si>
  <si>
    <t>18 7 0511</t>
  </si>
  <si>
    <t>Мероприятия в области других общегосударственных вопросов</t>
  </si>
  <si>
    <t>18 7 0521</t>
  </si>
  <si>
    <t>Мероприяти в области дорожного хозяйства</t>
  </si>
  <si>
    <t>18 7 0531</t>
  </si>
  <si>
    <t>Мероприятия в области молодежной политики</t>
  </si>
  <si>
    <t>18 7 0541</t>
  </si>
  <si>
    <t>Субсидии на возмещение муниципальному предприятию убытков, связанных с оказанием банных услуг по тарифам, не обеспечивающим возмещение издержек</t>
  </si>
  <si>
    <t>18 7 0321</t>
  </si>
  <si>
    <t>Мероприятия в области уличного освещения</t>
  </si>
  <si>
    <t>18 7 0512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</si>
  <si>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поселение»на 2014-2016гг.»</t>
  </si>
  <si>
    <t>от 23 декабря 2014 года № 38</t>
  </si>
  <si>
    <t>от 23 декабря 2013 года № 38</t>
  </si>
  <si>
    <t>от 23 декабря 2013 года 3 38</t>
  </si>
  <si>
    <t xml:space="preserve">к постановлению Совета депутатов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</si>
  <si>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</si>
  <si>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</si>
  <si>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</si>
  <si>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</si>
  <si>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</si>
  <si>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</si>
  <si>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</si>
  <si>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Социальное обеспечение населения</t>
  </si>
  <si>
    <t>0103</t>
  </si>
  <si>
    <t>0104</t>
  </si>
  <si>
    <t>0111</t>
  </si>
  <si>
    <t>0309</t>
  </si>
  <si>
    <t>0402</t>
  </si>
  <si>
    <t>0412</t>
  </si>
  <si>
    <t>0501</t>
  </si>
  <si>
    <t>0502</t>
  </si>
  <si>
    <t>0503</t>
  </si>
  <si>
    <t>0707</t>
  </si>
  <si>
    <t>0801</t>
  </si>
  <si>
    <t>к постановлению Совета депутатов</t>
  </si>
  <si>
    <t>МО «Морозовское городское поселение»</t>
  </si>
  <si>
    <t>1.</t>
  </si>
  <si>
    <t>Обеспечение деятельности органов местного самоуправления</t>
  </si>
  <si>
    <t>2.</t>
  </si>
  <si>
    <t>Резервные фонды</t>
  </si>
  <si>
    <t>Защита населения и территории от последствий чрезвычайных ситуаций и стихийных бедствий природного и техногенного характера.</t>
  </si>
  <si>
    <t>Топливно-энергетический комплекс</t>
  </si>
  <si>
    <t>Молодежная политика и оздоровление детей</t>
  </si>
  <si>
    <t>001</t>
  </si>
  <si>
    <t>0113</t>
  </si>
  <si>
    <t>Другие вопросы в области физической культуры и спорта</t>
  </si>
  <si>
    <t>1105</t>
  </si>
  <si>
    <t>Иные межбюджетные трансферты</t>
  </si>
  <si>
    <t>Наименование</t>
  </si>
  <si>
    <t>Приложение № 3</t>
  </si>
  <si>
    <t>Код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</si>
  <si>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</si>
  <si>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</si>
  <si>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</si>
  <si>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</si>
  <si>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 имущество  физических  лиц, взимаемый по ставкам,  применяемым к объектам налогообложения, расположенным в границах поселений</t>
  </si>
  <si>
    <t>Транспортный налог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</si>
  <si>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</si>
  <si>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</si>
  <si>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          уполномоченными в соответствии с законодательными 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</si>
  <si>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</si>
  <si>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 собственность на которые не разграничена  и 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</si>
  <si>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мун. автономных учреждений, а также имущества мун. унитарных предприятий, в т.ч. казенных)</t>
  </si>
  <si>
    <t xml:space="preserve">Доходы от продажи материальных и нематериальных активов 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</si>
  <si>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 по  указанному имуществу             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</si>
  <si>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</si>
  <si>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</si>
  <si>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</si>
  <si>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Прочие безвозмездные поступления в бюджеты поселений.</t>
  </si>
  <si>
    <t>Всего доходов</t>
  </si>
  <si>
    <t>Приложение № 1</t>
  </si>
  <si>
    <t>ИСТОЧНИКИ</t>
  </si>
  <si>
    <t xml:space="preserve">внутреннего финансирования дефицита </t>
  </si>
  <si>
    <t>Сумма (тыс.руб.)</t>
  </si>
  <si>
    <t xml:space="preserve">00101050000000000000  </t>
  </si>
  <si>
    <t>Изменение остатков                                  средств на счетах по учету средств      бюджета</t>
  </si>
  <si>
    <t>Всего источников внутреннего финансирования</t>
  </si>
  <si>
    <t>Приложение № 12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</si>
  <si>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</si>
  <si>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</si>
  <si>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поступления от денежных взысканий (штрафов) и иных сумм в возмещение ущерба, зачисляемые в бюджеты поселений.</t>
  </si>
  <si>
    <t>Приложение № 2</t>
  </si>
  <si>
    <t>Сумма на 2014 год (тыс.руб.)</t>
  </si>
  <si>
    <t>Приложение № 11</t>
  </si>
  <si>
    <t>Сумма  (тыс.руб.)</t>
  </si>
  <si>
    <t>Приложение № 5</t>
  </si>
  <si>
    <t>Приложение № 6</t>
  </si>
  <si>
    <t>главных распорядителей (распорядителей) и получателей бюджетных средств</t>
  </si>
  <si>
    <t xml:space="preserve"> Всеволожского муниципального района </t>
  </si>
  <si>
    <t>муниципального образования «Морозовское городское поселение</t>
  </si>
  <si>
    <t xml:space="preserve">ПЕРЕЧЕНЬ
</t>
  </si>
  <si>
    <t xml:space="preserve"> Главный распорядитель (распорядитель) бюджетных средств: - </t>
  </si>
  <si>
    <t>Совет депутатов МО «Морозовское городское поселение»</t>
  </si>
  <si>
    <t xml:space="preserve">Получатель: - Совет депутатов МО «Морозовское городское </t>
  </si>
  <si>
    <t>поселение»</t>
  </si>
  <si>
    <t xml:space="preserve">Администрация МО «Морозовское городское поселение»
</t>
  </si>
  <si>
    <t>Получатели бюджетных средств:</t>
  </si>
  <si>
    <t>МКУ "ЦИП "Ресурс"</t>
  </si>
  <si>
    <t xml:space="preserve">Главный распорядитель (распорядитель) бюджетных средств:  </t>
  </si>
  <si>
    <t>МКУ «Дом культуры имени Н.М. Чекалова»</t>
  </si>
  <si>
    <t>Приложение № 8</t>
  </si>
  <si>
    <t>Приложение № 10</t>
  </si>
  <si>
    <t>Приложение № 7</t>
  </si>
  <si>
    <t>Приложение № 4</t>
  </si>
  <si>
    <t>Приложение № 9</t>
  </si>
  <si>
    <t>Приложение № 13</t>
  </si>
  <si>
    <t>Код администратора</t>
  </si>
  <si>
    <t>Наименование доходного источника</t>
  </si>
  <si>
    <t>001  Администрация муниципального образования « Морозовское городское поселение Всеволожского муниципального района Ленинградской области»</t>
  </si>
  <si>
    <t>1 11 02085 10 0000 120</t>
  </si>
  <si>
    <t>Доходы от размещения сумм, аккумулируемых в ходе проведения 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</si>
  <si>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</si>
  <si>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</si>
  <si>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 муниципальных бюджетных и автономных учреждений)</t>
  </si>
  <si>
    <t>1 11 05035 10 0000 120</t>
  </si>
  <si>
    <t>Доходы от сдачи в аренду имущества, находящегося в  оперативном  управлении органов управления  поселений и созданных ими учреждений (за исключением имущества муниципальных бюджетных и автономных учреждений).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</si>
  <si>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</si>
  <si>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</si>
  <si>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1 11 09035 10 0000 120</t>
  </si>
  <si>
    <t>Доходы от эксплуатации и использования имущества автомобильных дорог, находящихся в собственности поселений.</t>
  </si>
  <si>
    <t>1 11 09045 10 0000 120</t>
  </si>
  <si>
    <t>Прочие поступления от использования имущества, находящегося в собственности поселений (за исключение имущества муниципальных бюджетных и  автономных  учреждений, а также имущества муниципальных унитарных  предприятий, в том числе казенных)</t>
  </si>
  <si>
    <t>1 14 01050 10 0000 410</t>
  </si>
  <si>
    <t>Доходы от продажи квартир находящихся в собственности поселений</t>
  </si>
  <si>
    <t>Доходы от продажи земельных участков, находящихся в собственности поселений  (за исключением земельных участков  муниципальных бюджетных и автономных учреждений)</t>
  </si>
  <si>
    <t>1 15 02050 10 0000 140</t>
  </si>
  <si>
    <t>Платежи, взимаемые организациями поселений, за выполнение определенных функций</t>
  </si>
  <si>
    <t>116 18050 10 0000 140</t>
  </si>
  <si>
    <t>Денежные взыскания (штрафы) за нарушение бюджетного законодательства (в части бюджетов поселений)</t>
  </si>
  <si>
    <t>116 21050 10 0000 140</t>
  </si>
  <si>
    <t>Денежные взыскания (штрафы) и иные суммы, взыскиваемые с лиц, виновных в совершении  преступлений, и в возмещение ущерба имуществу, зачисляемые в бюджеты поселений.</t>
  </si>
  <si>
    <t>Денежные взыскания (штрафы) за нарушение лесного законодательства, установленное на лесных участках, находящихся в собственности поселений.</t>
  </si>
  <si>
    <t>116 25085 10 0000 140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</si>
  <si>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поселений.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</si>
  <si>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</si>
  <si>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</si>
  <si>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1 16 33050 10 0000 140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</si>
  <si>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поселений.</t>
  </si>
  <si>
    <t>116 90050 10 0000 140</t>
  </si>
  <si>
    <t>1 17 01050 10 0000 180</t>
  </si>
  <si>
    <t>Невыясненные поступления, зачисляемые в бюджеты поселений</t>
  </si>
  <si>
    <t>1 17 02000 10 0000180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</si>
  <si>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года).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</si>
  <si>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</si>
  <si>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</si>
  <si>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</si>
  <si>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</si>
  <si>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</si>
  <si>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</si>
  <si>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</si>
  <si>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значения.)</t>
  </si>
  <si>
    <t>2 02 02044 10 0000 151</t>
  </si>
  <si>
    <t>Субсидии бюджетам поселений на обеспечение автомобильными дорогами новых микрорайонов.</t>
  </si>
  <si>
    <t>2 02 02051 10 0000 151</t>
  </si>
  <si>
    <t>Субсидии бюджетам поселений на реализацию федеральных целевых программ.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</si>
  <si>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</si>
  <si>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образований.</t>
  </si>
  <si>
    <t>2 02 02078 10 0000 151</t>
  </si>
  <si>
    <t>Субсидии бюджетам поселений на бюджетные инвестиции для модернизации объектов коммунальной инфраструктуры.</t>
  </si>
  <si>
    <t>2 02 02079 10 0000 151</t>
  </si>
  <si>
    <t>Субсидии бюджетам поселений на переселение граждан из жилищного фонда, призванного непригодным для проживания, и (или) жилищного фонда с высоким уровнем износа (более 70 процентов).</t>
  </si>
  <si>
    <t>2 02 02080 10 0000 151</t>
  </si>
  <si>
    <t>Субсидии бюджетам поселений для обеспечения земельных участков коммунальной инфраструктурой в целях жилищного строительства.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</si>
  <si>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</si>
  <si>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</si>
  <si>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</si>
  <si>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хозяйства.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</si>
  <si>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</si>
  <si>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хозяйства.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</si>
  <si>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</si>
  <si>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бюджетов.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</si>
  <si>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</si>
  <si>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бюджетов.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</si>
  <si>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</si>
  <si>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учётом необходимости развития  малоэтажного жилищного строительства за счет средств бюджетов.</t>
  </si>
  <si>
    <t>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</si>
  <si>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</si>
  <si>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</si>
  <si>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поселений.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</si>
  <si>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</si>
  <si>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комиссариаты.</t>
  </si>
  <si>
    <t>2 02 03024 10 0000 151</t>
  </si>
  <si>
    <t>Субвенции бюджетам поселений на выполнение передаваемых полномочий субъектов РФ.</t>
  </si>
  <si>
    <t xml:space="preserve">2 02 03999 10 0000 151   </t>
  </si>
  <si>
    <t>Прочие субвенции бюджетам поселений</t>
  </si>
  <si>
    <t xml:space="preserve">2 02 04012 10 0000 151   </t>
  </si>
  <si>
    <t>Межбюджетные трансферты, передаваемые бюджетам поселений  для компенсации дополнительных расходов, возникших   в   результате   решений, принятых органами власти другого уровня</t>
  </si>
  <si>
    <t xml:space="preserve">2 02 04014 10 0000 151   </t>
  </si>
  <si>
    <t>Межбюджетные трансферты, передаваемые  бюджетам поселений из бюджетов муниципальных  районов  на осуществление   части   полномочий   по   решению  вопросов  местного  значения  в  соответствии   с заключенными соглашениями</t>
  </si>
  <si>
    <t xml:space="preserve">2 02 04999 10 0000 151   </t>
  </si>
  <si>
    <t>Прочие межбюджетные трансферты, передаваемые бюджетам поселений</t>
  </si>
  <si>
    <t>2 07 05000 10 0000 180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</si>
  <si>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</si>
  <si>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 осуществление такого возврата и процентов, начисленных на излишне взысканные суммы.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</si>
  <si>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</si>
  <si>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</si>
  <si>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</si>
  <si>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Перечень
кодов доходов бюджетной классификации, администрируемых </t>
  </si>
  <si>
    <t>администратором доходов - администрацией</t>
  </si>
  <si>
    <t xml:space="preserve"> Всеволожского муниципального района Ленинградской области»</t>
  </si>
  <si>
    <t xml:space="preserve"> муниципального образования «Морозовское городское поселение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</si>
  <si>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</si>
  <si>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действий.</t>
  </si>
  <si>
    <t>1 11 05013 10 0000120</t>
  </si>
  <si>
    <t>1 13 01995 10 0000 130</t>
  </si>
  <si>
    <t>Прочие доходы от оказания платных услуг (работ) получателями средств бюджетов поселений.</t>
  </si>
  <si>
    <t>Прочие доходы от компенсации затрат бюджетов поселений</t>
  </si>
  <si>
    <t>1 13 02995 10 0000 130</t>
  </si>
  <si>
    <t>Доходы от реализации имущества,  находящегося 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 учреждений),  в части реализации основных средств по указанному имуществу.</t>
  </si>
  <si>
    <t>1 14 02052 10 0000 410</t>
  </si>
  <si>
    <t>Доходы от реализации имущества,  находящегося 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 учреждений),  в части реализации материальных запасов по указанному имуществу.</t>
  </si>
  <si>
    <t>1 14 02052 10 0000 440</t>
  </si>
  <si>
    <t>Доходы от реализации иного  имущества,  находящегося  в собственности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</si>
  <si>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 находящегося  в собственности поселений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</si>
  <si>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1 14 02053 10 0000 410</t>
  </si>
  <si>
    <t>1 14 02053 10 0000 440</t>
  </si>
  <si>
    <t>114 06013 10 0000 430</t>
  </si>
  <si>
    <t>114 06025 10 0000 430</t>
  </si>
  <si>
    <t>116 25074 10 0000 140</t>
  </si>
  <si>
    <t>2 18 05010 10 0000 151</t>
  </si>
  <si>
    <t>Прочие доходы от оказания платных услуг (работ) получателями средств бюджетов поселений</t>
  </si>
  <si>
    <t xml:space="preserve">Прочие доходы от оказания платных услуг </t>
  </si>
  <si>
    <t>Приложение № 14</t>
  </si>
  <si>
    <t>Главные администраторы источников</t>
  </si>
  <si>
    <t xml:space="preserve">внутреннего финансирования дефицита бюджета </t>
  </si>
  <si>
    <t>001 Администрация МО «Морозовское городское поселение Всеволожского муниципального района Ленинградской области»</t>
  </si>
  <si>
    <t xml:space="preserve">01 05 02 01 10 0000 510  </t>
  </si>
  <si>
    <t>Увеличение прочих      остатков                             денежных      средств      бюджетов                              поселений</t>
  </si>
  <si>
    <t>01 05 02 01 10 0000 610</t>
  </si>
  <si>
    <t>Уменьшение     прочих      остатков                             денежных      средств      бюджетов                              поселений</t>
  </si>
  <si>
    <t>от других бюджетов бюджетной системы Российской Федерации</t>
  </si>
  <si>
    <t>Источники доходов</t>
  </si>
  <si>
    <t>Код бюджетной классификации</t>
  </si>
  <si>
    <t xml:space="preserve">Сумма на 2015 год (тыс. руб.) </t>
  </si>
  <si>
    <t>Сумма на 2015 год (тыс.руб.)</t>
  </si>
  <si>
    <t>Сумма на 2015 г. (тыс.руб.)</t>
  </si>
  <si>
    <t>МКУ "Специализированная служба"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</si>
  <si>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</si>
  <si>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</si>
  <si>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</si>
  <si>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</si>
  <si>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Мобилизационная и вневойсковая подготовка</t>
  </si>
  <si>
    <t>0203</t>
  </si>
  <si>
    <t>Дотации бюджетам поселений на выравнивание бюджетной обеспеченности из  Фонда  финансовой поддержки поселений</t>
  </si>
  <si>
    <t xml:space="preserve">2020301510000151 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</si>
  <si>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</si>
  <si>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20203024100001151</t>
  </si>
  <si>
    <t>Субвенции бюджетам поселений на выполнение передаваемых полномочий субъектов Российской Федерации</t>
  </si>
  <si>
    <t>10000000000000000</t>
  </si>
  <si>
    <t>10100000000000000</t>
  </si>
  <si>
    <t>10102000010000110</t>
  </si>
  <si>
    <t>10600000000000000</t>
  </si>
  <si>
    <t>10601030100000110</t>
  </si>
  <si>
    <t>10604000020000110</t>
  </si>
  <si>
    <t>10606000000000110</t>
  </si>
  <si>
    <t>10800000000000000</t>
  </si>
  <si>
    <t>10804020010000110</t>
  </si>
  <si>
    <t>11100000000000000</t>
  </si>
  <si>
    <t>11105013100000120</t>
  </si>
  <si>
    <t>11109045100000120</t>
  </si>
  <si>
    <t>11301000000000100</t>
  </si>
  <si>
    <t>11301995100000130</t>
  </si>
  <si>
    <t>11400000000000000</t>
  </si>
  <si>
    <t>11406013100000430</t>
  </si>
  <si>
    <t>11406025100000430</t>
  </si>
  <si>
    <t>11402053100000410</t>
  </si>
  <si>
    <t>11700000000000000</t>
  </si>
  <si>
    <t>11705050050000180</t>
  </si>
  <si>
    <t>20000000000000000</t>
  </si>
  <si>
    <t>20201001100000151</t>
  </si>
  <si>
    <t>20705000100000180</t>
  </si>
  <si>
    <t xml:space="preserve"> бюджета МО «Морозовское городское поселение» на 2014 год</t>
  </si>
  <si>
    <t xml:space="preserve">Сумма на 2016 год (тыс. руб.) </t>
  </si>
  <si>
    <t xml:space="preserve"> бюджета МО «Морозовское городское поселение» на 2015, 2016 годы</t>
  </si>
  <si>
    <t>10302000010000100</t>
  </si>
  <si>
    <t>Акцизы по подакцизным товарам (продукции), производимым на территории Российской Федерации</t>
  </si>
  <si>
    <t>Сумма на 2016 год (тыс.руб.)</t>
  </si>
  <si>
    <t>в 2014 году</t>
  </si>
  <si>
    <t>в 2015, 2016 годах</t>
  </si>
  <si>
    <t>Сумма на 2016 г. (тыс.руб.)</t>
  </si>
  <si>
    <t>ЦСР</t>
  </si>
  <si>
    <t>ВР</t>
  </si>
  <si>
    <t>Рз,ПР</t>
  </si>
  <si>
    <t>Сумма             (тыс. руб.)</t>
  </si>
  <si>
    <t>РАСПРЕДЕЛЕНИЕ                                                                                                                                                                       
  бюджетных ассигнований по целевым статьям 
(муниципальным программам муниципального образования «Морозовское городское поселение 
Всеволожского муниципального района Ленинградской области» 
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на 2014 год</t>
  </si>
  <si>
    <t>11690050100000100</t>
  </si>
  <si>
    <t>ГР</t>
  </si>
  <si>
    <t>Рз</t>
  </si>
  <si>
    <t>ПР</t>
  </si>
  <si>
    <t>Совет детутатов муниципального образования "Морозовское городское поселение Всеволожского муниципального района Ленинградской области"</t>
  </si>
  <si>
    <t>002</t>
  </si>
  <si>
    <t>17 0 0000</t>
  </si>
  <si>
    <t>Обеспечение деятельности депутатов представительного органа муниципального образования</t>
  </si>
  <si>
    <t>17 1 0000</t>
  </si>
  <si>
    <t>01</t>
  </si>
  <si>
    <t>03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</si>
  <si>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</si>
  <si>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17 1 0014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</si>
  <si>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</si>
  <si>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</si>
  <si>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17 1 0015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</si>
  <si>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</si>
  <si>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аппаратов органов местного самоуправления муниципального образования</t>
  </si>
  <si>
    <t>17 3 0000</t>
  </si>
  <si>
    <t>Расходы на обеспечение функций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</si>
  <si>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17 3 0015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</si>
  <si>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</si>
  <si>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</si>
  <si>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</si>
  <si>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Непрограммные расходы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</si>
  <si>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18 0 0000</t>
  </si>
  <si>
    <t>Непрограммные расходы</t>
  </si>
  <si>
    <t>18 7 0000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</si>
  <si>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</si>
  <si>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18 7 0012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</si>
  <si>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</si>
  <si>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Муниципальная программа «Основные направления развития жилищно-коммунального хозяйства на территории МО «Морозовское городское поселение Всеволожского муниципального района Ленинградской области» на 2014-2016гг.»</t>
  </si>
  <si>
    <t>11 0 0000</t>
  </si>
  <si>
    <t>Подпрограмма «Обеспечение устойчивого функционирования и развития коммунальной и инженерной инфраструктуры и повышение энергоэффективности в МО «Морозовское городское поселение»</t>
  </si>
  <si>
    <t>11 1 0000</t>
  </si>
  <si>
    <t>04</t>
  </si>
  <si>
    <t>12</t>
  </si>
  <si>
    <t>Мероприятия в сфере комплексного развитие инфраструктуры муниципального образования</t>
  </si>
  <si>
    <t>11 1 0041</t>
  </si>
  <si>
    <t>05</t>
  </si>
  <si>
    <t>Мероприятия, направленные на улучшение качества уличного освещения</t>
  </si>
  <si>
    <t>Закупка товаров, работ, услуг в целях капитального ремонта государственного имущества</t>
  </si>
  <si>
    <t>Мероприятия, направленные на строительство объектов коммунальной и инженерной инфраструктуры</t>
  </si>
  <si>
    <t>11 1 0043</t>
  </si>
  <si>
    <t>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</si>
  <si>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</si>
  <si>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Мероприятия, направленные на  капитальный ремонт объектов коммунальной и инженерной инфраструктуры</t>
  </si>
  <si>
    <t>Мероприятия в сфере энергосбережения и энергетической эффективности</t>
  </si>
  <si>
    <t>11 1 0045</t>
  </si>
  <si>
    <t>Субсидии юридическим лицам (кроме государственных учреждений) и физическим лицам- производителям товаров,  работ, услуг</t>
  </si>
  <si>
    <t>Мероприятия, направленные на достижения уровня безопасного и комфортного проживания граждан</t>
  </si>
  <si>
    <t>11 1 0046</t>
  </si>
  <si>
    <t>Фонд оплаты труда казенных учреждений и взносы по обязательному социальному страхованию</t>
  </si>
  <si>
    <t>Иные выплаты персоналу, за исключением фонда оплаты труда</t>
  </si>
  <si>
    <t>Укрепление материально-технической базы</t>
  </si>
  <si>
    <t>Муниципальная программа «Создание условий для развития культурно - массовой работы, спорта и молодежной политики в  МО «Морозовское городское поселение» на 2014-2016г.г.</t>
  </si>
  <si>
    <t>12 0 0000</t>
  </si>
  <si>
    <t xml:space="preserve">Подпрограмма  «Организация культурно-массовой работы среди населения муниципального образования "Морозовское городское поселение Всеволожского муниципального района Ленинградской области" </t>
  </si>
  <si>
    <t>12 1 0000</t>
  </si>
  <si>
    <t>13</t>
  </si>
  <si>
    <t>Организация меропритий гражданско-патриотической направленности и мероприятий, посвященных памятным дата</t>
  </si>
  <si>
    <t>12 1 0061</t>
  </si>
  <si>
    <t>Премии и гранты</t>
  </si>
  <si>
    <t>Организация мероприятий, посвященных профессиональным праздникам</t>
  </si>
  <si>
    <t>12 1 0062</t>
  </si>
  <si>
    <t>Организация мероприятия, направленных на укрепление семьи</t>
  </si>
  <si>
    <t>12 1 0063</t>
  </si>
  <si>
    <t>Экология родного края</t>
  </si>
  <si>
    <t>12 1 0064</t>
  </si>
  <si>
    <t>Организация отдыха населения</t>
  </si>
  <si>
    <t>12 1 0065</t>
  </si>
  <si>
    <t xml:space="preserve"> Укрепление материально-технической базы для проведения массовых мероприятий</t>
  </si>
  <si>
    <t>12 1 0066</t>
  </si>
  <si>
    <t>Подпрограмма «Развитие физической культуры и спорта в  муниципальном образовании  «Морозовское городское поселение Всеволожского муниципального района Ленинградской области» на 2014 -2016 годы»</t>
  </si>
  <si>
    <t>12 2 0000</t>
  </si>
  <si>
    <t>11</t>
  </si>
  <si>
    <t>Развитие детско-юношеского спорта</t>
  </si>
  <si>
    <t>12 2 0081</t>
  </si>
  <si>
    <t>Уплата прочих налогов, сборов  и иных платежей</t>
  </si>
  <si>
    <t>Улучшени условий тренировачного процесса</t>
  </si>
  <si>
    <t>12 2 0082</t>
  </si>
  <si>
    <t>Массовая спортивно-оздоровительная работа по месту жительства населенияпо месту жительства населения</t>
  </si>
  <si>
    <t>12 2 0083</t>
  </si>
  <si>
    <t>Подпрограмма  «Молодое поколение  муниципального образования«Морозовское городское поселение Всеволожского муниципального района  Ленинградской области»</t>
  </si>
  <si>
    <t>12 3 0000</t>
  </si>
  <si>
    <t>07</t>
  </si>
  <si>
    <t>Содействие развитию патриотизма, гражданственности, социальной зрелости молодежи</t>
  </si>
  <si>
    <t>12 3  0091</t>
  </si>
  <si>
    <t>Развитие у молодых граждан навыков эффективного поведения на рынке труда, положительной трудовой мотивации, содействие занятости и трудоустройству подростков и молодежи</t>
  </si>
  <si>
    <t>12 3 0092</t>
  </si>
  <si>
    <t xml:space="preserve"> Фонд оплаты труда и страховые  взносы</t>
  </si>
  <si>
    <t>Содействие разностороннему развитию молодых людей, их творческих способностей, навыков самоорганизации и самореализации личности</t>
  </si>
  <si>
    <t xml:space="preserve">12 3 0093 </t>
  </si>
  <si>
    <t>Развитие международных связей в области образования</t>
  </si>
  <si>
    <t>12 3 0094</t>
  </si>
  <si>
    <t>Организация и  проведение праздничных мероприятий для детей и молодежи</t>
  </si>
  <si>
    <t>12 3 0095</t>
  </si>
  <si>
    <t>Подпрограмма "Организация досуга детей и подростоков на территории муниципального образования "Морозовское городское поселение Всеволожского муниципального района Ленинградской области" на 2014 - 2016 годы"</t>
  </si>
  <si>
    <t xml:space="preserve">12 4 0000 </t>
  </si>
  <si>
    <t>Организация и проведение мероприятий, направленных на формирование гражданской позиции, патриотического отношения к России.</t>
  </si>
  <si>
    <t xml:space="preserve">12 4 0101 </t>
  </si>
  <si>
    <t>Организация и проведение мероприятий активного семейного отдыха.</t>
  </si>
  <si>
    <t>12 4 0102</t>
  </si>
  <si>
    <t>Просветительная работа</t>
  </si>
  <si>
    <t>12 4 0103</t>
  </si>
  <si>
    <t>Мероприятия, направленные на оздоровление, отдых и занятость детей и подростков.</t>
  </si>
  <si>
    <t>12 4 0104</t>
  </si>
  <si>
    <t>Содействие в организации досуга детей и подростков</t>
  </si>
  <si>
    <t>12 4 0105</t>
  </si>
  <si>
    <t xml:space="preserve">Подпрограмма «Профилактика алкоголизма, наркомании и табакокурения среди детей и подростков в муниципальном образовании «Морозовское городское поселение Всеволожского муниципального района  Ленинградской области» </t>
  </si>
  <si>
    <t>12 5 0000</t>
  </si>
  <si>
    <t>Организация и проведение просветительской работы по проблемам наркомании, алкоголизма и табакокурения</t>
  </si>
  <si>
    <t>12 5 0111</t>
  </si>
  <si>
    <t>Проведение муниципальных акций, фестивалей, выставок, слетов «Мы за здоровый образ жизни!»</t>
  </si>
  <si>
    <t>12 5 0112</t>
  </si>
  <si>
    <t>Изготовление,  приобретение и распространение полиграфической продукции антиалкогольной, антинаркотической, антиникотиновой</t>
  </si>
  <si>
    <t>12 5 0113</t>
  </si>
  <si>
    <t xml:space="preserve">Подпрограмма «Проведение мероприятий для граждан пожилого возраста муниципального образования «Морозовское городское поселение Всеволожского муниципального района  
Ленинградской области» </t>
  </si>
  <si>
    <t>12 6 0000</t>
  </si>
  <si>
    <t>Организация и проведение мероприятий культурно- просветительного характера</t>
  </si>
  <si>
    <t>12 6 0121</t>
  </si>
  <si>
    <t>Проведение муниципальных выставок, конкурсов</t>
  </si>
  <si>
    <t>12 6 0122</t>
  </si>
  <si>
    <t>Организация досуга</t>
  </si>
  <si>
    <t xml:space="preserve">12 6 0123 </t>
  </si>
  <si>
    <t>10</t>
  </si>
  <si>
    <t>Приобретение подарочных и продуктовых наборов к праздничным мероприятиям</t>
  </si>
  <si>
    <t>12 6 0124</t>
  </si>
  <si>
    <t>«Культура Морозовского городского поселения Всеволожского муниципального района Ленинградской области»   на 2014 - 2016 годы</t>
  </si>
  <si>
    <t>13 0 0000</t>
  </si>
  <si>
    <t xml:space="preserve">Подпрограмма «Развитие Культуры» </t>
  </si>
  <si>
    <t>13 1 0000</t>
  </si>
  <si>
    <t>08</t>
  </si>
  <si>
    <t>Обеспечение деятельности  муниципального казненного учреждения   "Дом Культуры им. Н.М. Чекалова"</t>
  </si>
  <si>
    <t>13 1 0131</t>
  </si>
  <si>
    <t xml:space="preserve">Развитие  любительского художественного творчества в  МО «Морозовское городское поселение Всеволожского муниципального района Ленинградской области» </t>
  </si>
  <si>
    <t>13 1 0132</t>
  </si>
  <si>
    <t>Развитие  культурно-досуговой деятельности (проведение творческих встреч, вечеров отдыха, отчетных концертов и др. программ)</t>
  </si>
  <si>
    <t>13 1 0133</t>
  </si>
  <si>
    <t xml:space="preserve"> Укрепление материально-технической базы (приобретение оборудования и катинальный ремонт) </t>
  </si>
  <si>
    <t>13 1 0134</t>
  </si>
  <si>
    <t xml:space="preserve"> Обеспечение безопасности (пожарная безопасность, ГО и ЧС, охрана труда,санитарные требования, сохраннность имущества, безопастность персонала и посетителей)</t>
  </si>
  <si>
    <t>13 1 0135</t>
  </si>
  <si>
    <t>Капитальный ремонт системы повышения давления в контуре пожарного водоснабжения при пожаре в здании МКУ «Дом Культуры им. Н.М. Чекалова»</t>
  </si>
  <si>
    <t>13 1 0136</t>
  </si>
  <si>
    <t xml:space="preserve">Подпрограмма "Организация библиотечного дела на территории муниципального образования "Морозовское городское поселение Всеволожского муниципального района Ленинградской области" </t>
  </si>
  <si>
    <t>13 2 0000</t>
  </si>
  <si>
    <t>Совершенствование библиотечного обслуживания населения.</t>
  </si>
  <si>
    <t>13 2 0141</t>
  </si>
  <si>
    <t>Укомплектование и обеспечение сохранности библиотечных фондов.</t>
  </si>
  <si>
    <t xml:space="preserve">13 2 0142 </t>
  </si>
  <si>
    <t xml:space="preserve">13 2 0143 </t>
  </si>
  <si>
    <t>Подпрограмма  "Историко-краеведческий музей   муниципального образования "Морозовское городское поселение Всеволожского муниципального района Ленинградской области"</t>
  </si>
  <si>
    <t>13 3 0000</t>
  </si>
  <si>
    <t>Развитие культурно-эстетического направления.</t>
  </si>
  <si>
    <t xml:space="preserve">13 3 0151 </t>
  </si>
  <si>
    <t>Укомплектование и обеспечение сохранности музейных фондов.</t>
  </si>
  <si>
    <t>13 3 0152</t>
  </si>
  <si>
    <t>13 3 0153</t>
  </si>
  <si>
    <t>Муниципальная программа «Пожарная безопасность, безопасность на водных объектах, защита населения от чрезвычайных ситуаций и снижение рисков их возникновения на территории МО «Морозовское городское поселение»  на 2014-2016 гг»</t>
  </si>
  <si>
    <t>14 0 0000</t>
  </si>
  <si>
    <t>09</t>
  </si>
  <si>
    <t>Мероприятия по защите населения и территорий от чрезвычайных ситуаций.</t>
  </si>
  <si>
    <t>14 0 0161</t>
  </si>
  <si>
    <t>Мероприятия по пожарной безопасности.</t>
  </si>
  <si>
    <t>14 0 0162</t>
  </si>
  <si>
    <t>Организационные мероприятия</t>
  </si>
  <si>
    <t>14 0 0163</t>
  </si>
  <si>
    <t>Мероприятия по безопасности на водных объектах</t>
  </si>
  <si>
    <t>14 0 0164</t>
  </si>
  <si>
    <t>Муниципальнаяная программа "Благоустройство территории муниципального образования «Морозовское городское поселение Всеволожского муниципального района Ленинградской области» на 2014 - 2016 годы"</t>
  </si>
  <si>
    <t>15 0 0000</t>
  </si>
  <si>
    <t>Озеленение территории</t>
  </si>
  <si>
    <t>15 0 0171</t>
  </si>
  <si>
    <t>Содержание автомобильных дорог</t>
  </si>
  <si>
    <t>15 0 0172</t>
  </si>
  <si>
    <t xml:space="preserve">Благоустройство территории </t>
  </si>
  <si>
    <t>15 0 0173</t>
  </si>
  <si>
    <t xml:space="preserve"> </t>
  </si>
  <si>
    <t>Муниципальная программа «Развитие малого и среднего предпринимательства на территории муниципального образования «Морозовское городское поселение Всеволожского муниципального района  Ленинградской области» на 2014 – 2016 годы»</t>
  </si>
  <si>
    <t>16 0 0000</t>
  </si>
  <si>
    <t xml:space="preserve">Расширение доступа субъектов малого и среднего предпринимательства к финансовым и материальным ресурсам </t>
  </si>
  <si>
    <t>16 0 0181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</si>
  <si>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</si>
  <si>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17 2 0000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</si>
  <si>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</si>
  <si>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</si>
  <si>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17 2 0014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</si>
  <si>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муниципального образования</t>
  </si>
  <si>
    <t>17 3 0014</t>
  </si>
  <si>
    <t>Выполнение органами местного самоуправления государственных полномочий Ленинградской области</t>
  </si>
  <si>
    <t>17 4 0000</t>
  </si>
  <si>
    <t>Выполнение органами местного самоуправления государственных полномочий Ленинградской области отдельных государственных полномочий Ленинградской области в сфере административных правоотношений</t>
  </si>
  <si>
    <t>17 4 2101</t>
  </si>
  <si>
    <t>Выполнение органами местного самоуправления полномочий по первичному воинскому учету на территориях, где отсутствуют военные комиссариаты</t>
  </si>
  <si>
    <t>17 4 2102</t>
  </si>
  <si>
    <t>Обеспечение деятельности МКУ "ЦИП "Ресурс"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</si>
  <si>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18 7 0016</t>
  </si>
  <si>
    <t>Резервный фонд администрации муниципального образования 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</si>
  <si>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18 7 0002</t>
  </si>
  <si>
    <t>Резервные средства</t>
  </si>
  <si>
    <t>Уплата взносов и иных платей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</si>
  <si>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18 7 0003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</si>
  <si>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</si>
  <si>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18 7 0004</t>
  </si>
  <si>
    <t>Ежегодные членские взносы в Совет муниципальных образований в рамках непрограммных расходов органов местного самоуправления муниципального образования  "Морозовское городское поселение Всеволожского муниципального района Ленинградской области"</t>
  </si>
  <si>
    <t>18 7 0005</t>
  </si>
  <si>
    <t>Обеспечение опубликования и распространения правовых актов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</si>
  <si>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18 7 0006</t>
  </si>
  <si>
    <t>Премирование по Постановлению Совета депутатов муниципального образования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</si>
  <si>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18 7 0007</t>
  </si>
  <si>
    <t>Прочие мероприятия по реализации культурно-массовых мероприятий в рамках непрограммных расходов органов местного самоуправления муниципального образования "Морозовское городское поселение Всеволожского муниципального района Ленинградской области"</t>
  </si>
  <si>
    <t>18 7 0008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</si>
</sst>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2" fillId="24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wrapText="1"/>
    </xf>
    <xf numFmtId="169" fontId="3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0" borderId="11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169" fontId="1" fillId="0" borderId="10" xfId="0" applyNumberFormat="1" applyFont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9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69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right" vertical="top"/>
    </xf>
    <xf numFmtId="169" fontId="3" fillId="0" borderId="10" xfId="0" applyNumberFormat="1" applyFont="1" applyFill="1" applyBorder="1" applyAlignment="1">
      <alignment horizontal="right" vertical="top"/>
    </xf>
    <xf numFmtId="169" fontId="7" fillId="0" borderId="15" xfId="0" applyNumberFormat="1" applyFont="1" applyBorder="1" applyAlignment="1">
      <alignment vertical="top"/>
    </xf>
    <xf numFmtId="169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9" fontId="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31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right" wrapText="1"/>
    </xf>
    <xf numFmtId="169" fontId="31" fillId="0" borderId="10" xfId="0" applyNumberFormat="1" applyFont="1" applyFill="1" applyBorder="1" applyAlignment="1">
      <alignment horizontal="right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3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/>
    </xf>
    <xf numFmtId="169" fontId="7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wrapText="1"/>
    </xf>
    <xf numFmtId="169" fontId="33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vertical="center" wrapText="1"/>
    </xf>
    <xf numFmtId="169" fontId="33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49" fontId="3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39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49" fontId="33" fillId="0" borderId="10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0" fontId="31" fillId="0" borderId="10" xfId="0" applyFont="1" applyBorder="1" applyAlignment="1">
      <alignment horizontal="left"/>
    </xf>
    <xf numFmtId="169" fontId="2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49" fontId="32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49" fontId="3" fillId="24" borderId="10" xfId="0" applyNumberFormat="1" applyFont="1" applyFill="1" applyBorder="1" applyAlignment="1">
      <alignment horizontal="center"/>
    </xf>
    <xf numFmtId="16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169" fontId="1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1" fillId="24" borderId="10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9" fontId="12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top" wrapText="1"/>
    </xf>
    <xf numFmtId="169" fontId="2" fillId="24" borderId="1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69" fontId="13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169" fontId="7" fillId="24" borderId="10" xfId="0" applyNumberFormat="1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169" fontId="1" fillId="24" borderId="10" xfId="0" applyNumberFormat="1" applyFont="1" applyFill="1" applyBorder="1" applyAlignment="1">
      <alignment horizontal="center" vertical="top" wrapText="1"/>
    </xf>
    <xf numFmtId="169" fontId="2" fillId="24" borderId="11" xfId="0" applyNumberFormat="1" applyFont="1" applyFill="1" applyBorder="1" applyAlignment="1">
      <alignment horizontal="center" vertical="top" wrapText="1"/>
    </xf>
    <xf numFmtId="169" fontId="2" fillId="24" borderId="12" xfId="0" applyNumberFormat="1" applyFont="1" applyFill="1" applyBorder="1" applyAlignment="1">
      <alignment horizontal="center" vertical="top" wrapText="1"/>
    </xf>
    <xf numFmtId="169" fontId="7" fillId="24" borderId="11" xfId="0" applyNumberFormat="1" applyFont="1" applyFill="1" applyBorder="1" applyAlignment="1">
      <alignment horizontal="center" vertical="top" wrapText="1"/>
    </xf>
    <xf numFmtId="169" fontId="7" fillId="24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168" fontId="3" fillId="24" borderId="10" xfId="0" applyNumberFormat="1" applyFont="1" applyFill="1" applyBorder="1" applyAlignment="1">
      <alignment horizontal="center" wrapText="1"/>
    </xf>
    <xf numFmtId="169" fontId="3" fillId="24" borderId="15" xfId="0" applyNumberFormat="1" applyFont="1" applyFill="1" applyBorder="1" applyAlignment="1">
      <alignment horizontal="center" wrapText="1"/>
    </xf>
    <xf numFmtId="169" fontId="3" fillId="24" borderId="10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24.00390625" style="0" customWidth="1"/>
    <col min="2" max="2" width="35.625" style="0" customWidth="1"/>
    <col min="3" max="3" width="21.00390625" style="0" customWidth="1"/>
  </cols>
  <sheetData>
    <row r="1" spans="1:3" ht="15.75">
      <c r="A1" s="205" t="s">
        <v>178</v>
      </c>
      <c r="B1" s="205"/>
      <c r="C1" s="205"/>
    </row>
    <row r="2" spans="1:3" ht="15.75">
      <c r="A2" s="205" t="s">
        <v>142</v>
      </c>
      <c r="B2" s="205"/>
      <c r="C2" s="205"/>
    </row>
    <row r="3" spans="1:3" ht="15.75">
      <c r="A3" s="205" t="s">
        <v>143</v>
      </c>
      <c r="B3" s="205"/>
      <c r="C3" s="205"/>
    </row>
    <row r="4" spans="1:3" ht="15.75">
      <c r="A4" s="205" t="s">
        <v>119</v>
      </c>
      <c r="B4" s="205"/>
      <c r="C4" s="205"/>
    </row>
    <row r="5" spans="1:3" ht="12.75">
      <c r="A5" s="202"/>
      <c r="B5" s="202"/>
      <c r="C5" s="202"/>
    </row>
    <row r="6" spans="1:3" ht="15.75">
      <c r="A6" s="203" t="s">
        <v>179</v>
      </c>
      <c r="B6" s="203"/>
      <c r="C6" s="203"/>
    </row>
    <row r="7" spans="1:3" ht="15.75">
      <c r="A7" s="204" t="s">
        <v>180</v>
      </c>
      <c r="B7" s="204"/>
      <c r="C7" s="204"/>
    </row>
    <row r="8" spans="1:3" ht="15.75">
      <c r="A8" s="204" t="s">
        <v>379</v>
      </c>
      <c r="B8" s="204"/>
      <c r="C8" s="204"/>
    </row>
    <row r="10" spans="1:3" ht="12.75">
      <c r="A10" s="206" t="s">
        <v>158</v>
      </c>
      <c r="B10" s="207" t="s">
        <v>156</v>
      </c>
      <c r="C10" s="208" t="s">
        <v>181</v>
      </c>
    </row>
    <row r="11" spans="1:3" ht="12.75">
      <c r="A11" s="206"/>
      <c r="B11" s="207"/>
      <c r="C11" s="209"/>
    </row>
    <row r="12" spans="1:3" ht="12.75">
      <c r="A12" s="214" t="s">
        <v>182</v>
      </c>
      <c r="B12" s="207" t="s">
        <v>183</v>
      </c>
      <c r="C12" s="215">
        <v>11500</v>
      </c>
    </row>
    <row r="13" spans="1:3" ht="36.75" customHeight="1">
      <c r="A13" s="214"/>
      <c r="B13" s="207"/>
      <c r="C13" s="215"/>
    </row>
    <row r="14" spans="1:3" ht="12.75">
      <c r="A14" s="210"/>
      <c r="B14" s="211" t="s">
        <v>184</v>
      </c>
      <c r="C14" s="212">
        <f>C12</f>
        <v>11500</v>
      </c>
    </row>
    <row r="15" spans="1:3" ht="32.25" customHeight="1">
      <c r="A15" s="210"/>
      <c r="B15" s="211"/>
      <c r="C15" s="213"/>
    </row>
  </sheetData>
  <sheetProtection/>
  <mergeCells count="17">
    <mergeCell ref="A10:A11"/>
    <mergeCell ref="B10:B11"/>
    <mergeCell ref="C10:C11"/>
    <mergeCell ref="A14:A15"/>
    <mergeCell ref="B14:B15"/>
    <mergeCell ref="C14:C15"/>
    <mergeCell ref="A12:A13"/>
    <mergeCell ref="B12:B13"/>
    <mergeCell ref="C12:C13"/>
    <mergeCell ref="A1:C1"/>
    <mergeCell ref="A2:C2"/>
    <mergeCell ref="A3:C3"/>
    <mergeCell ref="A4:C4"/>
    <mergeCell ref="A5:C5"/>
    <mergeCell ref="A6:C6"/>
    <mergeCell ref="A7:C7"/>
    <mergeCell ref="A8:C8"/>
  </mergeCells>
  <printOptions/>
  <pageMargins left="1.1811023622047245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7"/>
  <sheetViews>
    <sheetView zoomScale="95" zoomScaleNormal="95" zoomScalePageLayoutView="0" workbookViewId="0" topLeftCell="A1">
      <selection activeCell="A5" sqref="A5"/>
    </sheetView>
  </sheetViews>
  <sheetFormatPr defaultColWidth="9.00390625" defaultRowHeight="12.75"/>
  <cols>
    <col min="1" max="1" width="65.875" style="0" customWidth="1"/>
    <col min="3" max="3" width="6.125" style="0" customWidth="1"/>
    <col min="4" max="4" width="6.625" style="0" customWidth="1"/>
    <col min="5" max="5" width="12.375" style="0" customWidth="1"/>
    <col min="6" max="6" width="6.875" style="0" customWidth="1"/>
    <col min="7" max="7" width="12.625" style="0" customWidth="1"/>
    <col min="8" max="8" width="13.375" style="0" customWidth="1"/>
  </cols>
  <sheetData>
    <row r="1" spans="1:8" ht="15.75">
      <c r="A1" s="205" t="s">
        <v>209</v>
      </c>
      <c r="B1" s="205"/>
      <c r="C1" s="205"/>
      <c r="D1" s="205"/>
      <c r="E1" s="205"/>
      <c r="F1" s="205"/>
      <c r="G1" s="205"/>
      <c r="H1" s="205"/>
    </row>
    <row r="2" spans="1:8" ht="15.75">
      <c r="A2" s="205" t="s">
        <v>142</v>
      </c>
      <c r="B2" s="205"/>
      <c r="C2" s="205"/>
      <c r="D2" s="205"/>
      <c r="E2" s="205"/>
      <c r="F2" s="205"/>
      <c r="G2" s="205"/>
      <c r="H2" s="205"/>
    </row>
    <row r="3" spans="1:8" ht="15.75">
      <c r="A3" s="205" t="s">
        <v>143</v>
      </c>
      <c r="B3" s="205"/>
      <c r="C3" s="205"/>
      <c r="D3" s="205"/>
      <c r="E3" s="205"/>
      <c r="F3" s="205"/>
      <c r="G3" s="205"/>
      <c r="H3" s="205"/>
    </row>
    <row r="4" spans="1:8" ht="15.75">
      <c r="A4" s="205" t="s">
        <v>120</v>
      </c>
      <c r="B4" s="205"/>
      <c r="C4" s="205"/>
      <c r="D4" s="205"/>
      <c r="E4" s="205"/>
      <c r="F4" s="205"/>
      <c r="G4" s="205"/>
      <c r="H4" s="205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96.75" customHeight="1">
      <c r="A6" s="199" t="s">
        <v>22</v>
      </c>
      <c r="B6" s="200"/>
      <c r="C6" s="200"/>
      <c r="D6" s="200"/>
      <c r="E6" s="200"/>
      <c r="F6" s="200"/>
      <c r="G6" s="200"/>
      <c r="H6" s="200"/>
    </row>
    <row r="8" spans="1:8" ht="31.5">
      <c r="A8" s="57" t="s">
        <v>156</v>
      </c>
      <c r="B8" s="57" t="s">
        <v>394</v>
      </c>
      <c r="C8" s="57" t="s">
        <v>395</v>
      </c>
      <c r="D8" s="57" t="s">
        <v>396</v>
      </c>
      <c r="E8" s="57" t="s">
        <v>388</v>
      </c>
      <c r="F8" s="57" t="s">
        <v>389</v>
      </c>
      <c r="G8" s="51" t="s">
        <v>13</v>
      </c>
      <c r="H8" s="51" t="s">
        <v>14</v>
      </c>
    </row>
    <row r="9" spans="1:8" ht="47.25" customHeight="1">
      <c r="A9" s="49" t="s">
        <v>397</v>
      </c>
      <c r="B9" s="58" t="s">
        <v>398</v>
      </c>
      <c r="C9" s="59"/>
      <c r="D9" s="59"/>
      <c r="E9" s="59"/>
      <c r="F9" s="59"/>
      <c r="G9" s="60">
        <f>G10+G24</f>
        <v>2995.0999999999995</v>
      </c>
      <c r="H9" s="60">
        <f>H10+H24</f>
        <v>3135.9999999999995</v>
      </c>
    </row>
    <row r="10" spans="1:8" ht="22.5" customHeight="1">
      <c r="A10" s="61" t="s">
        <v>145</v>
      </c>
      <c r="B10" s="62" t="s">
        <v>398</v>
      </c>
      <c r="C10" s="59"/>
      <c r="D10" s="59"/>
      <c r="E10" s="63" t="s">
        <v>399</v>
      </c>
      <c r="F10" s="59"/>
      <c r="G10" s="64">
        <f>G11+G18</f>
        <v>2941.8999999999996</v>
      </c>
      <c r="H10" s="64">
        <f>H11+H18</f>
        <v>3077.3999999999996</v>
      </c>
    </row>
    <row r="11" spans="1:8" ht="28.5" customHeight="1">
      <c r="A11" s="65" t="s">
        <v>400</v>
      </c>
      <c r="B11" s="62" t="s">
        <v>398</v>
      </c>
      <c r="C11" s="59"/>
      <c r="D11" s="59"/>
      <c r="E11" s="66" t="s">
        <v>401</v>
      </c>
      <c r="F11" s="59"/>
      <c r="G11" s="64">
        <f>G12+G15</f>
        <v>2422.3999999999996</v>
      </c>
      <c r="H11" s="64">
        <f>H12+H15</f>
        <v>2543.1</v>
      </c>
    </row>
    <row r="12" spans="1:8" ht="31.5" customHeight="1">
      <c r="A12" s="61" t="s">
        <v>123</v>
      </c>
      <c r="B12" s="62" t="s">
        <v>398</v>
      </c>
      <c r="C12" s="62" t="s">
        <v>402</v>
      </c>
      <c r="D12" s="62" t="s">
        <v>403</v>
      </c>
      <c r="E12" s="66"/>
      <c r="F12" s="59"/>
      <c r="G12" s="64">
        <f>G13</f>
        <v>1186.6</v>
      </c>
      <c r="H12" s="64">
        <f>H13</f>
        <v>1257.8</v>
      </c>
    </row>
    <row r="13" spans="1:8" ht="63">
      <c r="A13" s="61" t="s">
        <v>404</v>
      </c>
      <c r="B13" s="62" t="s">
        <v>398</v>
      </c>
      <c r="C13" s="62" t="s">
        <v>402</v>
      </c>
      <c r="D13" s="62" t="s">
        <v>403</v>
      </c>
      <c r="E13" s="59" t="s">
        <v>405</v>
      </c>
      <c r="F13" s="59"/>
      <c r="G13" s="64">
        <f>G14</f>
        <v>1186.6</v>
      </c>
      <c r="H13" s="64">
        <f>H14</f>
        <v>1257.8</v>
      </c>
    </row>
    <row r="14" spans="1:8" ht="31.5">
      <c r="A14" s="61" t="s">
        <v>406</v>
      </c>
      <c r="B14" s="62" t="s">
        <v>398</v>
      </c>
      <c r="C14" s="62" t="s">
        <v>402</v>
      </c>
      <c r="D14" s="62" t="s">
        <v>403</v>
      </c>
      <c r="E14" s="59" t="s">
        <v>405</v>
      </c>
      <c r="F14" s="59">
        <v>121</v>
      </c>
      <c r="G14" s="64">
        <v>1186.6</v>
      </c>
      <c r="H14" s="72">
        <v>1257.8</v>
      </c>
    </row>
    <row r="15" spans="1:8" ht="47.25">
      <c r="A15" s="61" t="s">
        <v>123</v>
      </c>
      <c r="B15" s="62" t="s">
        <v>398</v>
      </c>
      <c r="C15" s="62" t="s">
        <v>402</v>
      </c>
      <c r="D15" s="62" t="s">
        <v>403</v>
      </c>
      <c r="E15" s="59"/>
      <c r="F15" s="59"/>
      <c r="G15" s="64">
        <f>G16</f>
        <v>1235.8</v>
      </c>
      <c r="H15" s="64">
        <f>H16</f>
        <v>1285.3</v>
      </c>
    </row>
    <row r="16" spans="1:8" ht="47.25">
      <c r="A16" s="61" t="s">
        <v>407</v>
      </c>
      <c r="B16" s="62" t="s">
        <v>398</v>
      </c>
      <c r="C16" s="62" t="s">
        <v>402</v>
      </c>
      <c r="D16" s="62" t="s">
        <v>403</v>
      </c>
      <c r="E16" s="63" t="s">
        <v>408</v>
      </c>
      <c r="F16" s="63"/>
      <c r="G16" s="64">
        <f>G17</f>
        <v>1235.8</v>
      </c>
      <c r="H16" s="64">
        <f>H17</f>
        <v>1285.3</v>
      </c>
    </row>
    <row r="17" spans="1:8" ht="31.5">
      <c r="A17" s="61" t="s">
        <v>409</v>
      </c>
      <c r="B17" s="62" t="s">
        <v>398</v>
      </c>
      <c r="C17" s="62" t="s">
        <v>402</v>
      </c>
      <c r="D17" s="62" t="s">
        <v>403</v>
      </c>
      <c r="E17" s="63" t="s">
        <v>408</v>
      </c>
      <c r="F17" s="63">
        <v>122</v>
      </c>
      <c r="G17" s="64">
        <v>1235.8</v>
      </c>
      <c r="H17" s="64">
        <v>1285.3</v>
      </c>
    </row>
    <row r="18" spans="1:8" ht="31.5">
      <c r="A18" s="65" t="s">
        <v>410</v>
      </c>
      <c r="B18" s="62" t="s">
        <v>398</v>
      </c>
      <c r="C18" s="62" t="s">
        <v>402</v>
      </c>
      <c r="D18" s="62" t="s">
        <v>403</v>
      </c>
      <c r="E18" s="67" t="s">
        <v>411</v>
      </c>
      <c r="F18" s="59"/>
      <c r="G18" s="64">
        <f>G19</f>
        <v>519.5</v>
      </c>
      <c r="H18" s="64">
        <f>H19</f>
        <v>534.3</v>
      </c>
    </row>
    <row r="19" spans="1:8" ht="47.25">
      <c r="A19" s="61" t="s">
        <v>123</v>
      </c>
      <c r="B19" s="62" t="s">
        <v>398</v>
      </c>
      <c r="C19" s="62" t="s">
        <v>402</v>
      </c>
      <c r="D19" s="62" t="s">
        <v>403</v>
      </c>
      <c r="E19" s="59"/>
      <c r="F19" s="59"/>
      <c r="G19" s="64">
        <f>G20</f>
        <v>519.5</v>
      </c>
      <c r="H19" s="64">
        <f>H20</f>
        <v>534.3</v>
      </c>
    </row>
    <row r="20" spans="1:8" ht="63">
      <c r="A20" s="61" t="s">
        <v>412</v>
      </c>
      <c r="B20" s="62" t="s">
        <v>398</v>
      </c>
      <c r="C20" s="62" t="s">
        <v>402</v>
      </c>
      <c r="D20" s="62" t="s">
        <v>403</v>
      </c>
      <c r="E20" s="59" t="s">
        <v>413</v>
      </c>
      <c r="F20" s="59"/>
      <c r="G20" s="64">
        <f>G21+G22+G23</f>
        <v>519.5</v>
      </c>
      <c r="H20" s="64">
        <f>H21+H22+H23</f>
        <v>534.3</v>
      </c>
    </row>
    <row r="21" spans="1:8" ht="31.5">
      <c r="A21" s="61" t="s">
        <v>414</v>
      </c>
      <c r="B21" s="62" t="s">
        <v>398</v>
      </c>
      <c r="C21" s="62" t="s">
        <v>402</v>
      </c>
      <c r="D21" s="62" t="s">
        <v>403</v>
      </c>
      <c r="E21" s="59" t="s">
        <v>413</v>
      </c>
      <c r="F21" s="59">
        <v>242</v>
      </c>
      <c r="G21" s="64">
        <v>79.5</v>
      </c>
      <c r="H21" s="64">
        <v>84.3</v>
      </c>
    </row>
    <row r="22" spans="1:8" ht="31.5">
      <c r="A22" s="61" t="s">
        <v>415</v>
      </c>
      <c r="B22" s="62" t="s">
        <v>398</v>
      </c>
      <c r="C22" s="62" t="s">
        <v>402</v>
      </c>
      <c r="D22" s="62" t="s">
        <v>403</v>
      </c>
      <c r="E22" s="59" t="s">
        <v>413</v>
      </c>
      <c r="F22" s="59">
        <v>244</v>
      </c>
      <c r="G22" s="64">
        <v>430</v>
      </c>
      <c r="H22" s="64">
        <v>440</v>
      </c>
    </row>
    <row r="23" spans="1:8" ht="15.75">
      <c r="A23" s="61" t="s">
        <v>416</v>
      </c>
      <c r="B23" s="62" t="s">
        <v>398</v>
      </c>
      <c r="C23" s="62" t="s">
        <v>402</v>
      </c>
      <c r="D23" s="62" t="s">
        <v>403</v>
      </c>
      <c r="E23" s="59" t="s">
        <v>413</v>
      </c>
      <c r="F23" s="59">
        <v>852</v>
      </c>
      <c r="G23" s="64">
        <v>10</v>
      </c>
      <c r="H23" s="64">
        <v>10</v>
      </c>
    </row>
    <row r="24" spans="1:8" ht="63">
      <c r="A24" s="61" t="s">
        <v>417</v>
      </c>
      <c r="B24" s="62" t="s">
        <v>398</v>
      </c>
      <c r="C24" s="62"/>
      <c r="D24" s="62"/>
      <c r="E24" s="63" t="s">
        <v>418</v>
      </c>
      <c r="F24" s="59"/>
      <c r="G24" s="64">
        <f>G25</f>
        <v>53.2</v>
      </c>
      <c r="H24" s="64">
        <f>H25</f>
        <v>58.6</v>
      </c>
    </row>
    <row r="25" spans="1:8" ht="15.75">
      <c r="A25" s="61" t="s">
        <v>419</v>
      </c>
      <c r="B25" s="62" t="s">
        <v>398</v>
      </c>
      <c r="C25" s="62"/>
      <c r="D25" s="62"/>
      <c r="E25" s="63" t="s">
        <v>420</v>
      </c>
      <c r="F25" s="59"/>
      <c r="G25" s="64">
        <f>G27</f>
        <v>53.2</v>
      </c>
      <c r="H25" s="64">
        <f>H27</f>
        <v>58.6</v>
      </c>
    </row>
    <row r="26" spans="1:8" ht="110.25">
      <c r="A26" s="68" t="s">
        <v>421</v>
      </c>
      <c r="B26" s="62" t="s">
        <v>398</v>
      </c>
      <c r="C26" s="62"/>
      <c r="D26" s="62"/>
      <c r="E26" s="63" t="s">
        <v>422</v>
      </c>
      <c r="F26" s="59"/>
      <c r="G26" s="64">
        <f>G28</f>
        <v>53.2</v>
      </c>
      <c r="H26" s="64">
        <f>H28</f>
        <v>58.6</v>
      </c>
    </row>
    <row r="27" spans="1:8" ht="47.25">
      <c r="A27" s="61" t="s">
        <v>123</v>
      </c>
      <c r="B27" s="62" t="s">
        <v>398</v>
      </c>
      <c r="C27" s="62" t="s">
        <v>402</v>
      </c>
      <c r="D27" s="62" t="s">
        <v>403</v>
      </c>
      <c r="E27" s="63"/>
      <c r="F27" s="59"/>
      <c r="G27" s="64">
        <f>G26</f>
        <v>53.2</v>
      </c>
      <c r="H27" s="64">
        <f>H26</f>
        <v>58.6</v>
      </c>
    </row>
    <row r="28" spans="1:8" ht="15.75">
      <c r="A28" s="2" t="s">
        <v>155</v>
      </c>
      <c r="B28" s="62" t="s">
        <v>398</v>
      </c>
      <c r="C28" s="62" t="s">
        <v>402</v>
      </c>
      <c r="D28" s="62" t="s">
        <v>403</v>
      </c>
      <c r="E28" s="63" t="s">
        <v>422</v>
      </c>
      <c r="F28" s="59">
        <v>540</v>
      </c>
      <c r="G28" s="64">
        <v>53.2</v>
      </c>
      <c r="H28" s="64">
        <v>58.6</v>
      </c>
    </row>
    <row r="29" spans="1:8" ht="47.25">
      <c r="A29" s="49" t="s">
        <v>423</v>
      </c>
      <c r="B29" s="58" t="s">
        <v>151</v>
      </c>
      <c r="C29" s="62"/>
      <c r="D29" s="62"/>
      <c r="E29" s="59"/>
      <c r="F29" s="59"/>
      <c r="G29" s="60">
        <f>G30+G56+G130+G174+G188+G199+G203+G228</f>
        <v>97090.80000000002</v>
      </c>
      <c r="H29" s="60">
        <f>H30+H56+H130+H174+H188+H199+H203+H228</f>
        <v>100653.70000000001</v>
      </c>
    </row>
    <row r="30" spans="1:8" ht="63">
      <c r="A30" s="68" t="s">
        <v>99</v>
      </c>
      <c r="B30" s="62" t="s">
        <v>151</v>
      </c>
      <c r="C30" s="62"/>
      <c r="D30" s="62"/>
      <c r="E30" s="59" t="s">
        <v>427</v>
      </c>
      <c r="F30" s="59"/>
      <c r="G30" s="64">
        <f>G31+G34+G38+G41+G44+G47+G50+G53</f>
        <v>15899.7</v>
      </c>
      <c r="H30" s="64">
        <f>H31+H34+H38+H41+H44+H47+H50+H53</f>
        <v>11877.9</v>
      </c>
    </row>
    <row r="31" spans="1:8" ht="15.75">
      <c r="A31" s="68" t="s">
        <v>125</v>
      </c>
      <c r="B31" s="62" t="s">
        <v>151</v>
      </c>
      <c r="C31" s="62" t="s">
        <v>428</v>
      </c>
      <c r="D31" s="62" t="s">
        <v>429</v>
      </c>
      <c r="E31" s="59"/>
      <c r="F31" s="59"/>
      <c r="G31" s="64">
        <f>G32</f>
        <v>0</v>
      </c>
      <c r="H31" s="64">
        <f>H32</f>
        <v>0</v>
      </c>
    </row>
    <row r="32" spans="1:8" ht="31.5">
      <c r="A32" s="68" t="s">
        <v>430</v>
      </c>
      <c r="B32" s="62" t="s">
        <v>151</v>
      </c>
      <c r="C32" s="62" t="s">
        <v>428</v>
      </c>
      <c r="D32" s="62" t="s">
        <v>429</v>
      </c>
      <c r="E32" s="59" t="s">
        <v>100</v>
      </c>
      <c r="F32" s="59"/>
      <c r="G32" s="64">
        <f>G33</f>
        <v>0</v>
      </c>
      <c r="H32" s="64">
        <f>H33</f>
        <v>0</v>
      </c>
    </row>
    <row r="33" spans="1:8" ht="31.5">
      <c r="A33" s="68" t="s">
        <v>415</v>
      </c>
      <c r="B33" s="62" t="s">
        <v>151</v>
      </c>
      <c r="C33" s="62" t="s">
        <v>428</v>
      </c>
      <c r="D33" s="62" t="s">
        <v>429</v>
      </c>
      <c r="E33" s="59" t="s">
        <v>100</v>
      </c>
      <c r="F33" s="59">
        <v>244</v>
      </c>
      <c r="G33" s="64">
        <v>0</v>
      </c>
      <c r="H33" s="64">
        <v>0</v>
      </c>
    </row>
    <row r="34" spans="1:8" ht="15.75">
      <c r="A34" s="2" t="s">
        <v>128</v>
      </c>
      <c r="B34" s="62" t="s">
        <v>151</v>
      </c>
      <c r="C34" s="62" t="s">
        <v>432</v>
      </c>
      <c r="D34" s="62" t="s">
        <v>403</v>
      </c>
      <c r="E34" s="59"/>
      <c r="F34" s="59"/>
      <c r="G34" s="64">
        <f>G35</f>
        <v>3163.6</v>
      </c>
      <c r="H34" s="64">
        <f>H35</f>
        <v>3210.5</v>
      </c>
    </row>
    <row r="35" spans="1:8" ht="31.5">
      <c r="A35" s="68" t="s">
        <v>433</v>
      </c>
      <c r="B35" s="62" t="s">
        <v>151</v>
      </c>
      <c r="C35" s="62" t="s">
        <v>432</v>
      </c>
      <c r="D35" s="62" t="s">
        <v>403</v>
      </c>
      <c r="E35" s="59" t="s">
        <v>101</v>
      </c>
      <c r="F35" s="59"/>
      <c r="G35" s="64">
        <f>G36+G37</f>
        <v>3163.6</v>
      </c>
      <c r="H35" s="64">
        <f>H36+H37</f>
        <v>3210.5</v>
      </c>
    </row>
    <row r="36" spans="1:8" ht="31.5">
      <c r="A36" s="2" t="s">
        <v>434</v>
      </c>
      <c r="B36" s="62" t="s">
        <v>151</v>
      </c>
      <c r="C36" s="62" t="s">
        <v>432</v>
      </c>
      <c r="D36" s="62" t="s">
        <v>403</v>
      </c>
      <c r="E36" s="59" t="s">
        <v>101</v>
      </c>
      <c r="F36" s="59">
        <v>243</v>
      </c>
      <c r="G36" s="64">
        <v>850</v>
      </c>
      <c r="H36" s="64">
        <v>900</v>
      </c>
    </row>
    <row r="37" spans="1:8" ht="31.5">
      <c r="A37" s="68" t="s">
        <v>415</v>
      </c>
      <c r="B37" s="62" t="s">
        <v>151</v>
      </c>
      <c r="C37" s="62" t="s">
        <v>432</v>
      </c>
      <c r="D37" s="62" t="s">
        <v>403</v>
      </c>
      <c r="E37" s="59" t="s">
        <v>101</v>
      </c>
      <c r="F37" s="59">
        <v>244</v>
      </c>
      <c r="G37" s="64">
        <v>2313.6</v>
      </c>
      <c r="H37" s="64">
        <v>2310.5</v>
      </c>
    </row>
    <row r="38" spans="1:8" ht="15.75">
      <c r="A38" s="68" t="s">
        <v>125</v>
      </c>
      <c r="B38" s="62" t="s">
        <v>151</v>
      </c>
      <c r="C38" s="62" t="s">
        <v>428</v>
      </c>
      <c r="D38" s="62" t="s">
        <v>429</v>
      </c>
      <c r="E38" s="64"/>
      <c r="F38" s="64"/>
      <c r="G38" s="64">
        <f>G39</f>
        <v>1550</v>
      </c>
      <c r="H38" s="64">
        <f>H39</f>
        <v>0</v>
      </c>
    </row>
    <row r="39" spans="1:8" ht="31.5">
      <c r="A39" s="68" t="s">
        <v>435</v>
      </c>
      <c r="B39" s="62" t="s">
        <v>151</v>
      </c>
      <c r="C39" s="62" t="s">
        <v>428</v>
      </c>
      <c r="D39" s="62" t="s">
        <v>429</v>
      </c>
      <c r="E39" s="59" t="s">
        <v>102</v>
      </c>
      <c r="F39" s="59"/>
      <c r="G39" s="64">
        <f>G40</f>
        <v>1550</v>
      </c>
      <c r="H39" s="64">
        <f>H40</f>
        <v>0</v>
      </c>
    </row>
    <row r="40" spans="1:8" ht="31.5">
      <c r="A40" s="68" t="s">
        <v>415</v>
      </c>
      <c r="B40" s="62" t="s">
        <v>151</v>
      </c>
      <c r="C40" s="62" t="s">
        <v>428</v>
      </c>
      <c r="D40" s="62" t="s">
        <v>429</v>
      </c>
      <c r="E40" s="59" t="s">
        <v>102</v>
      </c>
      <c r="F40" s="59">
        <v>244</v>
      </c>
      <c r="G40" s="64">
        <v>1550</v>
      </c>
      <c r="H40" s="64">
        <v>0</v>
      </c>
    </row>
    <row r="41" spans="1:8" ht="15.75">
      <c r="A41" s="68" t="s">
        <v>127</v>
      </c>
      <c r="B41" s="62" t="s">
        <v>151</v>
      </c>
      <c r="C41" s="62" t="s">
        <v>432</v>
      </c>
      <c r="D41" s="62" t="s">
        <v>437</v>
      </c>
      <c r="E41" s="64"/>
      <c r="F41" s="64"/>
      <c r="G41" s="64">
        <f>G42</f>
        <v>2838.8</v>
      </c>
      <c r="H41" s="64">
        <f>H42</f>
        <v>2096.8</v>
      </c>
    </row>
    <row r="42" spans="1:8" ht="31.5">
      <c r="A42" s="68" t="s">
        <v>435</v>
      </c>
      <c r="B42" s="62" t="s">
        <v>151</v>
      </c>
      <c r="C42" s="62" t="s">
        <v>432</v>
      </c>
      <c r="D42" s="62" t="s">
        <v>437</v>
      </c>
      <c r="E42" s="59" t="s">
        <v>102</v>
      </c>
      <c r="F42" s="64"/>
      <c r="G42" s="64">
        <f>G43</f>
        <v>2838.8</v>
      </c>
      <c r="H42" s="64">
        <f>H43</f>
        <v>2096.8</v>
      </c>
    </row>
    <row r="43" spans="1:8" ht="47.25">
      <c r="A43" s="2" t="s">
        <v>438</v>
      </c>
      <c r="B43" s="62" t="s">
        <v>151</v>
      </c>
      <c r="C43" s="62" t="s">
        <v>432</v>
      </c>
      <c r="D43" s="62" t="s">
        <v>437</v>
      </c>
      <c r="E43" s="59" t="s">
        <v>102</v>
      </c>
      <c r="F43" s="71">
        <v>411</v>
      </c>
      <c r="G43" s="72">
        <v>2838.8</v>
      </c>
      <c r="H43" s="72">
        <v>2096.8</v>
      </c>
    </row>
    <row r="44" spans="1:8" ht="15.75">
      <c r="A44" s="68" t="s">
        <v>127</v>
      </c>
      <c r="B44" s="62" t="s">
        <v>151</v>
      </c>
      <c r="C44" s="62" t="s">
        <v>432</v>
      </c>
      <c r="D44" s="62" t="s">
        <v>437</v>
      </c>
      <c r="E44" s="64"/>
      <c r="F44" s="64"/>
      <c r="G44" s="64">
        <f>G45</f>
        <v>1970</v>
      </c>
      <c r="H44" s="64">
        <f>H45</f>
        <v>0</v>
      </c>
    </row>
    <row r="45" spans="1:8" ht="31.5">
      <c r="A45" s="68" t="s">
        <v>439</v>
      </c>
      <c r="B45" s="62" t="s">
        <v>151</v>
      </c>
      <c r="C45" s="62" t="s">
        <v>432</v>
      </c>
      <c r="D45" s="62" t="s">
        <v>437</v>
      </c>
      <c r="E45" s="59" t="s">
        <v>103</v>
      </c>
      <c r="F45" s="59"/>
      <c r="G45" s="64">
        <f>G46</f>
        <v>1970</v>
      </c>
      <c r="H45" s="64">
        <f>H46</f>
        <v>0</v>
      </c>
    </row>
    <row r="46" spans="1:8" ht="31.5">
      <c r="A46" s="2" t="s">
        <v>434</v>
      </c>
      <c r="B46" s="62" t="s">
        <v>151</v>
      </c>
      <c r="C46" s="62" t="s">
        <v>432</v>
      </c>
      <c r="D46" s="62" t="s">
        <v>437</v>
      </c>
      <c r="E46" s="59" t="s">
        <v>103</v>
      </c>
      <c r="F46" s="59">
        <v>243</v>
      </c>
      <c r="G46" s="64">
        <v>1970</v>
      </c>
      <c r="H46" s="64">
        <v>0</v>
      </c>
    </row>
    <row r="47" spans="1:8" ht="15.75">
      <c r="A47" s="2" t="s">
        <v>126</v>
      </c>
      <c r="B47" s="62" t="s">
        <v>151</v>
      </c>
      <c r="C47" s="62" t="s">
        <v>432</v>
      </c>
      <c r="D47" s="62" t="s">
        <v>402</v>
      </c>
      <c r="E47" s="64"/>
      <c r="F47" s="64"/>
      <c r="G47" s="64">
        <f>G48</f>
        <v>5024.3</v>
      </c>
      <c r="H47" s="64">
        <f>H48</f>
        <v>5024.3</v>
      </c>
    </row>
    <row r="48" spans="1:8" ht="31.5">
      <c r="A48" s="68" t="s">
        <v>440</v>
      </c>
      <c r="B48" s="62" t="s">
        <v>151</v>
      </c>
      <c r="C48" s="62" t="s">
        <v>432</v>
      </c>
      <c r="D48" s="62" t="s">
        <v>402</v>
      </c>
      <c r="E48" s="59" t="s">
        <v>104</v>
      </c>
      <c r="F48" s="59"/>
      <c r="G48" s="64">
        <f>G49</f>
        <v>5024.3</v>
      </c>
      <c r="H48" s="64">
        <f>H49</f>
        <v>5024.3</v>
      </c>
    </row>
    <row r="49" spans="1:8" ht="47.25">
      <c r="A49" s="2" t="s">
        <v>442</v>
      </c>
      <c r="B49" s="62" t="s">
        <v>151</v>
      </c>
      <c r="C49" s="62" t="s">
        <v>432</v>
      </c>
      <c r="D49" s="62" t="s">
        <v>402</v>
      </c>
      <c r="E49" s="59" t="s">
        <v>104</v>
      </c>
      <c r="F49" s="59">
        <v>810</v>
      </c>
      <c r="G49" s="64">
        <v>5024.3</v>
      </c>
      <c r="H49" s="64">
        <v>5024.3</v>
      </c>
    </row>
    <row r="50" spans="1:8" ht="15.75">
      <c r="A50" s="2" t="s">
        <v>128</v>
      </c>
      <c r="B50" s="62" t="s">
        <v>151</v>
      </c>
      <c r="C50" s="62" t="s">
        <v>432</v>
      </c>
      <c r="D50" s="62" t="s">
        <v>403</v>
      </c>
      <c r="E50" s="64"/>
      <c r="F50" s="64"/>
      <c r="G50" s="64">
        <f>G51</f>
        <v>0</v>
      </c>
      <c r="H50" s="64">
        <f>H51</f>
        <v>0</v>
      </c>
    </row>
    <row r="51" spans="1:8" ht="31.5">
      <c r="A51" s="68" t="s">
        <v>440</v>
      </c>
      <c r="B51" s="62" t="s">
        <v>151</v>
      </c>
      <c r="C51" s="62" t="s">
        <v>432</v>
      </c>
      <c r="D51" s="62" t="s">
        <v>403</v>
      </c>
      <c r="E51" s="59" t="s">
        <v>104</v>
      </c>
      <c r="F51" s="64"/>
      <c r="G51" s="64">
        <f>G52</f>
        <v>0</v>
      </c>
      <c r="H51" s="64">
        <f>H52</f>
        <v>0</v>
      </c>
    </row>
    <row r="52" spans="1:8" ht="31.5">
      <c r="A52" s="68" t="s">
        <v>415</v>
      </c>
      <c r="B52" s="62" t="s">
        <v>151</v>
      </c>
      <c r="C52" s="62" t="s">
        <v>432</v>
      </c>
      <c r="D52" s="62" t="s">
        <v>403</v>
      </c>
      <c r="E52" s="59" t="s">
        <v>104</v>
      </c>
      <c r="F52" s="59">
        <v>244</v>
      </c>
      <c r="G52" s="64">
        <v>0</v>
      </c>
      <c r="H52" s="64">
        <v>0</v>
      </c>
    </row>
    <row r="53" spans="1:8" ht="15.75">
      <c r="A53" s="2" t="s">
        <v>126</v>
      </c>
      <c r="B53" s="62" t="s">
        <v>151</v>
      </c>
      <c r="C53" s="62" t="s">
        <v>432</v>
      </c>
      <c r="D53" s="62" t="s">
        <v>402</v>
      </c>
      <c r="E53" s="72"/>
      <c r="F53" s="72"/>
      <c r="G53" s="72">
        <f>G54</f>
        <v>1353</v>
      </c>
      <c r="H53" s="72">
        <f>H54</f>
        <v>1546.3</v>
      </c>
    </row>
    <row r="54" spans="1:8" ht="31.5">
      <c r="A54" s="2" t="s">
        <v>443</v>
      </c>
      <c r="B54" s="62" t="s">
        <v>151</v>
      </c>
      <c r="C54" s="62" t="s">
        <v>432</v>
      </c>
      <c r="D54" s="62" t="s">
        <v>402</v>
      </c>
      <c r="E54" s="59" t="s">
        <v>105</v>
      </c>
      <c r="F54" s="59"/>
      <c r="G54" s="64">
        <f>G55</f>
        <v>1353</v>
      </c>
      <c r="H54" s="64">
        <f>H55</f>
        <v>1546.3</v>
      </c>
    </row>
    <row r="55" spans="1:8" ht="31.5">
      <c r="A55" s="68" t="s">
        <v>415</v>
      </c>
      <c r="B55" s="62" t="s">
        <v>151</v>
      </c>
      <c r="C55" s="62" t="s">
        <v>432</v>
      </c>
      <c r="D55" s="62" t="s">
        <v>402</v>
      </c>
      <c r="E55" s="59" t="s">
        <v>105</v>
      </c>
      <c r="F55" s="59">
        <v>244</v>
      </c>
      <c r="G55" s="64">
        <v>1353</v>
      </c>
      <c r="H55" s="64">
        <v>1546.3</v>
      </c>
    </row>
    <row r="56" spans="1:8" ht="51" customHeight="1">
      <c r="A56" s="75" t="s">
        <v>448</v>
      </c>
      <c r="B56" s="62" t="s">
        <v>151</v>
      </c>
      <c r="C56" s="62"/>
      <c r="D56" s="62"/>
      <c r="E56" s="59" t="s">
        <v>449</v>
      </c>
      <c r="F56" s="59"/>
      <c r="G56" s="64">
        <f>G57+G76+G85+G99+G111+G119</f>
        <v>6364.5</v>
      </c>
      <c r="H56" s="64">
        <f>H57+H76+H85+H99+H111+H119</f>
        <v>6943</v>
      </c>
    </row>
    <row r="57" spans="1:8" ht="63">
      <c r="A57" s="69" t="s">
        <v>450</v>
      </c>
      <c r="B57" s="62" t="s">
        <v>151</v>
      </c>
      <c r="C57" s="62"/>
      <c r="D57" s="62"/>
      <c r="E57" s="70" t="s">
        <v>451</v>
      </c>
      <c r="F57" s="70"/>
      <c r="G57" s="73">
        <f>G58+G68+G71</f>
        <v>2547</v>
      </c>
      <c r="H57" s="73">
        <f>H58+H68+H71</f>
        <v>2740.5</v>
      </c>
    </row>
    <row r="58" spans="1:8" ht="15.75">
      <c r="A58" s="61" t="s">
        <v>124</v>
      </c>
      <c r="B58" s="62" t="s">
        <v>151</v>
      </c>
      <c r="C58" s="62" t="s">
        <v>402</v>
      </c>
      <c r="D58" s="62" t="s">
        <v>452</v>
      </c>
      <c r="E58" s="70"/>
      <c r="F58" s="70"/>
      <c r="G58" s="64">
        <f>G59+G62+G64+G66</f>
        <v>1321</v>
      </c>
      <c r="H58" s="64">
        <f>H59+H62+H64+H66</f>
        <v>1415.5</v>
      </c>
    </row>
    <row r="59" spans="1:8" ht="33" customHeight="1">
      <c r="A59" s="68" t="s">
        <v>453</v>
      </c>
      <c r="B59" s="62" t="s">
        <v>151</v>
      </c>
      <c r="C59" s="62" t="s">
        <v>402</v>
      </c>
      <c r="D59" s="62" t="s">
        <v>452</v>
      </c>
      <c r="E59" s="59" t="s">
        <v>454</v>
      </c>
      <c r="F59" s="59"/>
      <c r="G59" s="64">
        <f>G60+G61</f>
        <v>1019</v>
      </c>
      <c r="H59" s="64">
        <f>H60+H61</f>
        <v>1070</v>
      </c>
    </row>
    <row r="60" spans="1:8" ht="31.5">
      <c r="A60" s="61" t="s">
        <v>415</v>
      </c>
      <c r="B60" s="62" t="s">
        <v>151</v>
      </c>
      <c r="C60" s="62" t="s">
        <v>402</v>
      </c>
      <c r="D60" s="62" t="s">
        <v>452</v>
      </c>
      <c r="E60" s="59" t="s">
        <v>454</v>
      </c>
      <c r="F60" s="59">
        <v>244</v>
      </c>
      <c r="G60" s="64">
        <v>1009</v>
      </c>
      <c r="H60" s="64">
        <v>1060</v>
      </c>
    </row>
    <row r="61" spans="1:8" ht="15.75">
      <c r="A61" s="2" t="s">
        <v>455</v>
      </c>
      <c r="B61" s="62" t="s">
        <v>151</v>
      </c>
      <c r="C61" s="62" t="s">
        <v>402</v>
      </c>
      <c r="D61" s="62" t="s">
        <v>452</v>
      </c>
      <c r="E61" s="59" t="s">
        <v>454</v>
      </c>
      <c r="F61" s="59">
        <v>350</v>
      </c>
      <c r="G61" s="64">
        <v>10</v>
      </c>
      <c r="H61" s="64">
        <v>10</v>
      </c>
    </row>
    <row r="62" spans="1:8" ht="31.5">
      <c r="A62" s="68" t="s">
        <v>456</v>
      </c>
      <c r="B62" s="62" t="s">
        <v>151</v>
      </c>
      <c r="C62" s="62" t="s">
        <v>402</v>
      </c>
      <c r="D62" s="62" t="s">
        <v>452</v>
      </c>
      <c r="E62" s="59" t="s">
        <v>457</v>
      </c>
      <c r="F62" s="59"/>
      <c r="G62" s="64">
        <f>G63</f>
        <v>181</v>
      </c>
      <c r="H62" s="64">
        <f>H63</f>
        <v>220</v>
      </c>
    </row>
    <row r="63" spans="1:8" ht="31.5">
      <c r="A63" s="61" t="s">
        <v>415</v>
      </c>
      <c r="B63" s="62" t="s">
        <v>151</v>
      </c>
      <c r="C63" s="62" t="s">
        <v>402</v>
      </c>
      <c r="D63" s="62" t="s">
        <v>452</v>
      </c>
      <c r="E63" s="59" t="s">
        <v>457</v>
      </c>
      <c r="F63" s="59">
        <v>244</v>
      </c>
      <c r="G63" s="64">
        <v>181</v>
      </c>
      <c r="H63" s="64">
        <v>220</v>
      </c>
    </row>
    <row r="64" spans="1:8" ht="17.25" customHeight="1">
      <c r="A64" s="68" t="s">
        <v>458</v>
      </c>
      <c r="B64" s="62" t="s">
        <v>151</v>
      </c>
      <c r="C64" s="62" t="s">
        <v>402</v>
      </c>
      <c r="D64" s="62" t="s">
        <v>452</v>
      </c>
      <c r="E64" s="59" t="s">
        <v>459</v>
      </c>
      <c r="F64" s="59"/>
      <c r="G64" s="64">
        <f>G65</f>
        <v>111</v>
      </c>
      <c r="H64" s="64">
        <f>H65</f>
        <v>115.5</v>
      </c>
    </row>
    <row r="65" spans="1:8" ht="31.5">
      <c r="A65" s="61" t="s">
        <v>415</v>
      </c>
      <c r="B65" s="62" t="s">
        <v>151</v>
      </c>
      <c r="C65" s="62" t="s">
        <v>402</v>
      </c>
      <c r="D65" s="62" t="s">
        <v>452</v>
      </c>
      <c r="E65" s="59" t="s">
        <v>459</v>
      </c>
      <c r="F65" s="59">
        <v>244</v>
      </c>
      <c r="G65" s="64">
        <v>111</v>
      </c>
      <c r="H65" s="64">
        <v>115.5</v>
      </c>
    </row>
    <row r="66" spans="1:8" ht="15.75">
      <c r="A66" s="68" t="s">
        <v>460</v>
      </c>
      <c r="B66" s="62" t="s">
        <v>151</v>
      </c>
      <c r="C66" s="62" t="s">
        <v>402</v>
      </c>
      <c r="D66" s="62" t="s">
        <v>452</v>
      </c>
      <c r="E66" s="59" t="s">
        <v>461</v>
      </c>
      <c r="F66" s="59"/>
      <c r="G66" s="64">
        <f>G67</f>
        <v>10</v>
      </c>
      <c r="H66" s="64">
        <f>H67</f>
        <v>10</v>
      </c>
    </row>
    <row r="67" spans="1:8" ht="15.75">
      <c r="A67" s="2" t="s">
        <v>455</v>
      </c>
      <c r="B67" s="62" t="s">
        <v>151</v>
      </c>
      <c r="C67" s="62" t="s">
        <v>402</v>
      </c>
      <c r="D67" s="62" t="s">
        <v>452</v>
      </c>
      <c r="E67" s="59" t="s">
        <v>461</v>
      </c>
      <c r="F67" s="59">
        <v>350</v>
      </c>
      <c r="G67" s="64">
        <v>10</v>
      </c>
      <c r="H67" s="64">
        <v>10</v>
      </c>
    </row>
    <row r="68" spans="1:8" ht="15.75">
      <c r="A68" s="61" t="s">
        <v>128</v>
      </c>
      <c r="B68" s="62"/>
      <c r="C68" s="62" t="s">
        <v>432</v>
      </c>
      <c r="D68" s="62" t="s">
        <v>403</v>
      </c>
      <c r="E68" s="59"/>
      <c r="F68" s="59"/>
      <c r="G68" s="64">
        <f>G69</f>
        <v>60</v>
      </c>
      <c r="H68" s="64">
        <f>H69</f>
        <v>60</v>
      </c>
    </row>
    <row r="69" spans="1:8" ht="15.75">
      <c r="A69" s="68" t="s">
        <v>460</v>
      </c>
      <c r="B69" s="62" t="s">
        <v>151</v>
      </c>
      <c r="C69" s="62" t="s">
        <v>432</v>
      </c>
      <c r="D69" s="62" t="s">
        <v>403</v>
      </c>
      <c r="E69" s="59" t="s">
        <v>461</v>
      </c>
      <c r="F69" s="59"/>
      <c r="G69" s="64">
        <f>G70</f>
        <v>60</v>
      </c>
      <c r="H69" s="64">
        <f>H70</f>
        <v>60</v>
      </c>
    </row>
    <row r="70" spans="1:8" ht="31.5">
      <c r="A70" s="61" t="s">
        <v>415</v>
      </c>
      <c r="B70" s="62" t="s">
        <v>151</v>
      </c>
      <c r="C70" s="62" t="s">
        <v>432</v>
      </c>
      <c r="D70" s="62" t="s">
        <v>403</v>
      </c>
      <c r="E70" s="59" t="s">
        <v>461</v>
      </c>
      <c r="F70" s="59">
        <v>244</v>
      </c>
      <c r="G70" s="64">
        <v>60</v>
      </c>
      <c r="H70" s="64">
        <v>60</v>
      </c>
    </row>
    <row r="71" spans="1:8" ht="15.75">
      <c r="A71" s="61" t="s">
        <v>124</v>
      </c>
      <c r="B71" s="62"/>
      <c r="C71" s="62" t="s">
        <v>402</v>
      </c>
      <c r="D71" s="62" t="s">
        <v>452</v>
      </c>
      <c r="E71" s="59"/>
      <c r="F71" s="59"/>
      <c r="G71" s="64">
        <f>G72+G74</f>
        <v>1166</v>
      </c>
      <c r="H71" s="64">
        <f>H72+H74</f>
        <v>1265</v>
      </c>
    </row>
    <row r="72" spans="1:8" ht="15.75">
      <c r="A72" s="68" t="s">
        <v>462</v>
      </c>
      <c r="B72" s="62" t="s">
        <v>151</v>
      </c>
      <c r="C72" s="62" t="s">
        <v>402</v>
      </c>
      <c r="D72" s="62" t="s">
        <v>452</v>
      </c>
      <c r="E72" s="59" t="s">
        <v>463</v>
      </c>
      <c r="F72" s="59"/>
      <c r="G72" s="64">
        <f>G73</f>
        <v>940</v>
      </c>
      <c r="H72" s="64">
        <f>H73</f>
        <v>995</v>
      </c>
    </row>
    <row r="73" spans="1:8" ht="31.5">
      <c r="A73" s="61" t="s">
        <v>415</v>
      </c>
      <c r="B73" s="62" t="s">
        <v>151</v>
      </c>
      <c r="C73" s="62" t="s">
        <v>402</v>
      </c>
      <c r="D73" s="62" t="s">
        <v>452</v>
      </c>
      <c r="E73" s="59" t="s">
        <v>463</v>
      </c>
      <c r="F73" s="59">
        <v>244</v>
      </c>
      <c r="G73" s="64">
        <v>940</v>
      </c>
      <c r="H73" s="64">
        <v>995</v>
      </c>
    </row>
    <row r="74" spans="1:8" ht="31.5">
      <c r="A74" s="68" t="s">
        <v>464</v>
      </c>
      <c r="B74" s="62" t="s">
        <v>151</v>
      </c>
      <c r="C74" s="62" t="s">
        <v>402</v>
      </c>
      <c r="D74" s="62" t="s">
        <v>452</v>
      </c>
      <c r="E74" s="59" t="s">
        <v>465</v>
      </c>
      <c r="F74" s="59"/>
      <c r="G74" s="64">
        <f>G75</f>
        <v>226</v>
      </c>
      <c r="H74" s="64">
        <f>H75</f>
        <v>270</v>
      </c>
    </row>
    <row r="75" spans="1:8" ht="31.5">
      <c r="A75" s="61" t="s">
        <v>415</v>
      </c>
      <c r="B75" s="62" t="s">
        <v>151</v>
      </c>
      <c r="C75" s="62" t="s">
        <v>402</v>
      </c>
      <c r="D75" s="62" t="s">
        <v>452</v>
      </c>
      <c r="E75" s="59" t="s">
        <v>465</v>
      </c>
      <c r="F75" s="59">
        <v>244</v>
      </c>
      <c r="G75" s="64">
        <v>226</v>
      </c>
      <c r="H75" s="64">
        <v>270</v>
      </c>
    </row>
    <row r="76" spans="1:8" ht="63">
      <c r="A76" s="69" t="s">
        <v>466</v>
      </c>
      <c r="B76" s="76" t="s">
        <v>151</v>
      </c>
      <c r="C76" s="77"/>
      <c r="D76" s="77"/>
      <c r="E76" s="70" t="s">
        <v>467</v>
      </c>
      <c r="F76" s="59"/>
      <c r="G76" s="73">
        <f>G77</f>
        <v>640</v>
      </c>
      <c r="H76" s="73">
        <f>H77</f>
        <v>669</v>
      </c>
    </row>
    <row r="77" spans="1:8" ht="15.75">
      <c r="A77" s="9" t="s">
        <v>153</v>
      </c>
      <c r="B77" s="62" t="s">
        <v>151</v>
      </c>
      <c r="C77" s="62" t="s">
        <v>468</v>
      </c>
      <c r="D77" s="62" t="s">
        <v>432</v>
      </c>
      <c r="E77" s="78"/>
      <c r="F77" s="59"/>
      <c r="G77" s="64">
        <f>G78+G81+G83</f>
        <v>640</v>
      </c>
      <c r="H77" s="64">
        <f>H78+H81+H83</f>
        <v>669</v>
      </c>
    </row>
    <row r="78" spans="1:8" ht="15.75">
      <c r="A78" s="68" t="s">
        <v>469</v>
      </c>
      <c r="B78" s="62" t="s">
        <v>151</v>
      </c>
      <c r="C78" s="62" t="s">
        <v>468</v>
      </c>
      <c r="D78" s="62" t="s">
        <v>432</v>
      </c>
      <c r="E78" s="59" t="s">
        <v>470</v>
      </c>
      <c r="F78" s="59"/>
      <c r="G78" s="64">
        <f>G79+G80</f>
        <v>535</v>
      </c>
      <c r="H78" s="64">
        <f>H79+H80</f>
        <v>549</v>
      </c>
    </row>
    <row r="79" spans="1:8" ht="31.5">
      <c r="A79" s="61" t="s">
        <v>415</v>
      </c>
      <c r="B79" s="62" t="s">
        <v>151</v>
      </c>
      <c r="C79" s="62" t="s">
        <v>468</v>
      </c>
      <c r="D79" s="62" t="s">
        <v>432</v>
      </c>
      <c r="E79" s="59" t="s">
        <v>470</v>
      </c>
      <c r="F79" s="59">
        <v>244</v>
      </c>
      <c r="G79" s="64">
        <v>350</v>
      </c>
      <c r="H79" s="64">
        <v>359</v>
      </c>
    </row>
    <row r="80" spans="1:8" ht="15.75">
      <c r="A80" s="2" t="s">
        <v>471</v>
      </c>
      <c r="B80" s="62" t="s">
        <v>151</v>
      </c>
      <c r="C80" s="62" t="s">
        <v>468</v>
      </c>
      <c r="D80" s="62" t="s">
        <v>432</v>
      </c>
      <c r="E80" s="59" t="s">
        <v>470</v>
      </c>
      <c r="F80" s="59">
        <v>852</v>
      </c>
      <c r="G80" s="64">
        <v>185</v>
      </c>
      <c r="H80" s="64">
        <v>190</v>
      </c>
    </row>
    <row r="81" spans="1:8" ht="15.75">
      <c r="A81" s="68" t="s">
        <v>472</v>
      </c>
      <c r="B81" s="62" t="s">
        <v>151</v>
      </c>
      <c r="C81" s="62" t="s">
        <v>468</v>
      </c>
      <c r="D81" s="62" t="s">
        <v>432</v>
      </c>
      <c r="E81" s="59" t="s">
        <v>473</v>
      </c>
      <c r="F81" s="59"/>
      <c r="G81" s="64">
        <f>G82</f>
        <v>32</v>
      </c>
      <c r="H81" s="64">
        <f>H82</f>
        <v>35</v>
      </c>
    </row>
    <row r="82" spans="1:8" ht="31.5">
      <c r="A82" s="61" t="s">
        <v>415</v>
      </c>
      <c r="B82" s="62" t="s">
        <v>151</v>
      </c>
      <c r="C82" s="62" t="s">
        <v>468</v>
      </c>
      <c r="D82" s="62" t="s">
        <v>432</v>
      </c>
      <c r="E82" s="59" t="s">
        <v>473</v>
      </c>
      <c r="F82" s="59">
        <v>244</v>
      </c>
      <c r="G82" s="64">
        <v>32</v>
      </c>
      <c r="H82" s="64">
        <v>35</v>
      </c>
    </row>
    <row r="83" spans="1:8" ht="31.5">
      <c r="A83" s="68" t="s">
        <v>474</v>
      </c>
      <c r="B83" s="62" t="s">
        <v>151</v>
      </c>
      <c r="C83" s="62" t="s">
        <v>468</v>
      </c>
      <c r="D83" s="62" t="s">
        <v>432</v>
      </c>
      <c r="E83" s="59" t="s">
        <v>475</v>
      </c>
      <c r="F83" s="59"/>
      <c r="G83" s="79">
        <f>G84</f>
        <v>73</v>
      </c>
      <c r="H83" s="79">
        <f>H84</f>
        <v>85</v>
      </c>
    </row>
    <row r="84" spans="1:8" ht="31.5">
      <c r="A84" s="61" t="s">
        <v>415</v>
      </c>
      <c r="B84" s="62" t="s">
        <v>151</v>
      </c>
      <c r="C84" s="62" t="s">
        <v>468</v>
      </c>
      <c r="D84" s="62" t="s">
        <v>432</v>
      </c>
      <c r="E84" s="59" t="s">
        <v>475</v>
      </c>
      <c r="F84" s="59">
        <v>244</v>
      </c>
      <c r="G84" s="64">
        <v>73</v>
      </c>
      <c r="H84" s="64">
        <v>85</v>
      </c>
    </row>
    <row r="85" spans="1:8" ht="47.25">
      <c r="A85" s="69" t="s">
        <v>476</v>
      </c>
      <c r="B85" s="62" t="s">
        <v>151</v>
      </c>
      <c r="C85" s="80"/>
      <c r="D85" s="80"/>
      <c r="E85" s="70" t="s">
        <v>477</v>
      </c>
      <c r="F85" s="70"/>
      <c r="G85" s="73">
        <f>G86</f>
        <v>1867</v>
      </c>
      <c r="H85" s="73">
        <f>H86</f>
        <v>1995</v>
      </c>
    </row>
    <row r="86" spans="1:8" ht="15.75">
      <c r="A86" s="68" t="s">
        <v>150</v>
      </c>
      <c r="B86" s="62" t="s">
        <v>151</v>
      </c>
      <c r="C86" s="62" t="s">
        <v>478</v>
      </c>
      <c r="D86" s="62" t="s">
        <v>478</v>
      </c>
      <c r="E86" s="78"/>
      <c r="F86" s="78"/>
      <c r="G86" s="64">
        <f>G87+G89+G92+G95+G97</f>
        <v>1867</v>
      </c>
      <c r="H86" s="64">
        <f>H87+H89+H92+H95+H97</f>
        <v>1995</v>
      </c>
    </row>
    <row r="87" spans="1:8" ht="31.5">
      <c r="A87" s="68" t="s">
        <v>479</v>
      </c>
      <c r="B87" s="62" t="s">
        <v>151</v>
      </c>
      <c r="C87" s="62" t="s">
        <v>478</v>
      </c>
      <c r="D87" s="62" t="s">
        <v>478</v>
      </c>
      <c r="E87" s="59" t="s">
        <v>480</v>
      </c>
      <c r="F87" s="59"/>
      <c r="G87" s="64">
        <f>G88</f>
        <v>59</v>
      </c>
      <c r="H87" s="64">
        <f>H88</f>
        <v>65</v>
      </c>
    </row>
    <row r="88" spans="1:8" ht="31.5">
      <c r="A88" s="61" t="s">
        <v>415</v>
      </c>
      <c r="B88" s="62" t="s">
        <v>151</v>
      </c>
      <c r="C88" s="62" t="s">
        <v>478</v>
      </c>
      <c r="D88" s="62" t="s">
        <v>478</v>
      </c>
      <c r="E88" s="59" t="s">
        <v>480</v>
      </c>
      <c r="F88" s="59">
        <v>244</v>
      </c>
      <c r="G88" s="64">
        <v>59</v>
      </c>
      <c r="H88" s="64">
        <v>65</v>
      </c>
    </row>
    <row r="89" spans="1:8" ht="63">
      <c r="A89" s="68" t="s">
        <v>481</v>
      </c>
      <c r="B89" s="62" t="s">
        <v>151</v>
      </c>
      <c r="C89" s="62" t="s">
        <v>478</v>
      </c>
      <c r="D89" s="62" t="s">
        <v>478</v>
      </c>
      <c r="E89" s="59" t="s">
        <v>482</v>
      </c>
      <c r="F89" s="59"/>
      <c r="G89" s="64">
        <f>G90+G91</f>
        <v>210</v>
      </c>
      <c r="H89" s="64">
        <f>H90+H91</f>
        <v>240</v>
      </c>
    </row>
    <row r="90" spans="1:8" ht="15.75">
      <c r="A90" s="2" t="s">
        <v>483</v>
      </c>
      <c r="B90" s="62" t="s">
        <v>151</v>
      </c>
      <c r="C90" s="62" t="s">
        <v>478</v>
      </c>
      <c r="D90" s="62" t="s">
        <v>478</v>
      </c>
      <c r="E90" s="59" t="s">
        <v>482</v>
      </c>
      <c r="F90" s="59">
        <v>111</v>
      </c>
      <c r="G90" s="64">
        <v>160</v>
      </c>
      <c r="H90" s="64">
        <v>180</v>
      </c>
    </row>
    <row r="91" spans="1:8" ht="31.5">
      <c r="A91" s="61" t="s">
        <v>415</v>
      </c>
      <c r="B91" s="62" t="s">
        <v>151</v>
      </c>
      <c r="C91" s="62" t="s">
        <v>478</v>
      </c>
      <c r="D91" s="62" t="s">
        <v>478</v>
      </c>
      <c r="E91" s="59" t="s">
        <v>482</v>
      </c>
      <c r="F91" s="59">
        <v>244</v>
      </c>
      <c r="G91" s="64">
        <v>50</v>
      </c>
      <c r="H91" s="64">
        <v>60</v>
      </c>
    </row>
    <row r="92" spans="1:8" ht="47.25">
      <c r="A92" s="68" t="s">
        <v>484</v>
      </c>
      <c r="B92" s="62" t="s">
        <v>151</v>
      </c>
      <c r="C92" s="62" t="s">
        <v>478</v>
      </c>
      <c r="D92" s="62" t="s">
        <v>478</v>
      </c>
      <c r="E92" s="59" t="s">
        <v>485</v>
      </c>
      <c r="F92" s="59"/>
      <c r="G92" s="64">
        <f>G93+G94</f>
        <v>858</v>
      </c>
      <c r="H92" s="64">
        <f>H93+H94</f>
        <v>910</v>
      </c>
    </row>
    <row r="93" spans="1:8" ht="15.75">
      <c r="A93" s="2" t="s">
        <v>455</v>
      </c>
      <c r="B93" s="62" t="s">
        <v>151</v>
      </c>
      <c r="C93" s="62" t="s">
        <v>478</v>
      </c>
      <c r="D93" s="62" t="s">
        <v>478</v>
      </c>
      <c r="E93" s="59" t="s">
        <v>485</v>
      </c>
      <c r="F93" s="59">
        <v>350</v>
      </c>
      <c r="G93" s="64">
        <v>44</v>
      </c>
      <c r="H93" s="64">
        <v>50</v>
      </c>
    </row>
    <row r="94" spans="1:8" ht="31.5">
      <c r="A94" s="61" t="s">
        <v>415</v>
      </c>
      <c r="B94" s="62" t="s">
        <v>151</v>
      </c>
      <c r="C94" s="62" t="s">
        <v>478</v>
      </c>
      <c r="D94" s="62" t="s">
        <v>478</v>
      </c>
      <c r="E94" s="59" t="s">
        <v>485</v>
      </c>
      <c r="F94" s="59">
        <v>244</v>
      </c>
      <c r="G94" s="64">
        <v>814</v>
      </c>
      <c r="H94" s="64">
        <v>860</v>
      </c>
    </row>
    <row r="95" spans="1:8" ht="15.75">
      <c r="A95" s="68" t="s">
        <v>486</v>
      </c>
      <c r="B95" s="62" t="s">
        <v>151</v>
      </c>
      <c r="C95" s="62" t="s">
        <v>478</v>
      </c>
      <c r="D95" s="62" t="s">
        <v>478</v>
      </c>
      <c r="E95" s="59" t="s">
        <v>487</v>
      </c>
      <c r="F95" s="59"/>
      <c r="G95" s="64">
        <f>G96</f>
        <v>240</v>
      </c>
      <c r="H95" s="64">
        <f>H96</f>
        <v>260</v>
      </c>
    </row>
    <row r="96" spans="1:8" ht="31.5">
      <c r="A96" s="61" t="s">
        <v>415</v>
      </c>
      <c r="B96" s="62" t="s">
        <v>151</v>
      </c>
      <c r="C96" s="62" t="s">
        <v>478</v>
      </c>
      <c r="D96" s="62" t="s">
        <v>478</v>
      </c>
      <c r="E96" s="59" t="s">
        <v>487</v>
      </c>
      <c r="F96" s="59">
        <v>244</v>
      </c>
      <c r="G96" s="64">
        <v>240</v>
      </c>
      <c r="H96" s="64">
        <v>260</v>
      </c>
    </row>
    <row r="97" spans="1:8" ht="31.5">
      <c r="A97" s="68" t="s">
        <v>488</v>
      </c>
      <c r="B97" s="62" t="s">
        <v>151</v>
      </c>
      <c r="C97" s="62" t="s">
        <v>478</v>
      </c>
      <c r="D97" s="62" t="s">
        <v>478</v>
      </c>
      <c r="E97" s="59" t="s">
        <v>489</v>
      </c>
      <c r="F97" s="59"/>
      <c r="G97" s="64">
        <f>G98</f>
        <v>500</v>
      </c>
      <c r="H97" s="64">
        <f>H98</f>
        <v>520</v>
      </c>
    </row>
    <row r="98" spans="1:8" ht="31.5">
      <c r="A98" s="61" t="s">
        <v>415</v>
      </c>
      <c r="B98" s="62" t="s">
        <v>151</v>
      </c>
      <c r="C98" s="62" t="s">
        <v>478</v>
      </c>
      <c r="D98" s="62" t="s">
        <v>478</v>
      </c>
      <c r="E98" s="59" t="s">
        <v>489</v>
      </c>
      <c r="F98" s="59">
        <v>244</v>
      </c>
      <c r="G98" s="64">
        <v>500</v>
      </c>
      <c r="H98" s="64">
        <v>520</v>
      </c>
    </row>
    <row r="99" spans="1:8" ht="63">
      <c r="A99" s="69" t="s">
        <v>490</v>
      </c>
      <c r="B99" s="62" t="s">
        <v>151</v>
      </c>
      <c r="C99" s="80"/>
      <c r="D99" s="80"/>
      <c r="E99" s="70" t="s">
        <v>491</v>
      </c>
      <c r="F99" s="70"/>
      <c r="G99" s="73">
        <f>G100</f>
        <v>225</v>
      </c>
      <c r="H99" s="73">
        <f>H100</f>
        <v>273.5</v>
      </c>
    </row>
    <row r="100" spans="1:8" ht="15.75">
      <c r="A100" s="68" t="s">
        <v>150</v>
      </c>
      <c r="B100" s="62" t="s">
        <v>151</v>
      </c>
      <c r="C100" s="62" t="s">
        <v>478</v>
      </c>
      <c r="D100" s="62" t="s">
        <v>478</v>
      </c>
      <c r="E100" s="78"/>
      <c r="F100" s="78"/>
      <c r="G100" s="64">
        <f>G101+G103+G105+G107+G109</f>
        <v>225</v>
      </c>
      <c r="H100" s="64">
        <f>H101+H103+H105+H107+H109</f>
        <v>273.5</v>
      </c>
    </row>
    <row r="101" spans="1:8" ht="47.25">
      <c r="A101" s="68" t="s">
        <v>492</v>
      </c>
      <c r="B101" s="62" t="s">
        <v>151</v>
      </c>
      <c r="C101" s="62" t="s">
        <v>478</v>
      </c>
      <c r="D101" s="62" t="s">
        <v>478</v>
      </c>
      <c r="E101" s="59" t="s">
        <v>493</v>
      </c>
      <c r="F101" s="59"/>
      <c r="G101" s="64">
        <f>G102</f>
        <v>9</v>
      </c>
      <c r="H101" s="64">
        <f>H102</f>
        <v>13.5</v>
      </c>
    </row>
    <row r="102" spans="1:8" ht="31.5">
      <c r="A102" s="61" t="s">
        <v>415</v>
      </c>
      <c r="B102" s="62" t="s">
        <v>151</v>
      </c>
      <c r="C102" s="62" t="s">
        <v>478</v>
      </c>
      <c r="D102" s="62" t="s">
        <v>478</v>
      </c>
      <c r="E102" s="59" t="s">
        <v>493</v>
      </c>
      <c r="F102" s="59">
        <v>244</v>
      </c>
      <c r="G102" s="64">
        <v>9</v>
      </c>
      <c r="H102" s="64">
        <v>13.5</v>
      </c>
    </row>
    <row r="103" spans="1:8" ht="31.5">
      <c r="A103" s="68" t="s">
        <v>494</v>
      </c>
      <c r="B103" s="62" t="s">
        <v>151</v>
      </c>
      <c r="C103" s="62" t="s">
        <v>478</v>
      </c>
      <c r="D103" s="62" t="s">
        <v>478</v>
      </c>
      <c r="E103" s="59" t="s">
        <v>495</v>
      </c>
      <c r="F103" s="59"/>
      <c r="G103" s="64">
        <f>G104</f>
        <v>22.5</v>
      </c>
      <c r="H103" s="64">
        <f>H104</f>
        <v>27</v>
      </c>
    </row>
    <row r="104" spans="1:8" ht="31.5">
      <c r="A104" s="61" t="s">
        <v>415</v>
      </c>
      <c r="B104" s="62" t="s">
        <v>151</v>
      </c>
      <c r="C104" s="62" t="s">
        <v>478</v>
      </c>
      <c r="D104" s="62" t="s">
        <v>478</v>
      </c>
      <c r="E104" s="59" t="s">
        <v>495</v>
      </c>
      <c r="F104" s="59">
        <v>244</v>
      </c>
      <c r="G104" s="64">
        <v>22.5</v>
      </c>
      <c r="H104" s="64">
        <v>27</v>
      </c>
    </row>
    <row r="105" spans="1:8" ht="15.75">
      <c r="A105" s="68" t="s">
        <v>496</v>
      </c>
      <c r="B105" s="62" t="s">
        <v>151</v>
      </c>
      <c r="C105" s="62" t="s">
        <v>478</v>
      </c>
      <c r="D105" s="62" t="s">
        <v>478</v>
      </c>
      <c r="E105" s="59" t="s">
        <v>497</v>
      </c>
      <c r="F105" s="59"/>
      <c r="G105" s="64">
        <f>G106</f>
        <v>40</v>
      </c>
      <c r="H105" s="64">
        <f>H106</f>
        <v>46</v>
      </c>
    </row>
    <row r="106" spans="1:8" ht="31.5">
      <c r="A106" s="61" t="s">
        <v>415</v>
      </c>
      <c r="B106" s="62" t="s">
        <v>151</v>
      </c>
      <c r="C106" s="62" t="s">
        <v>478</v>
      </c>
      <c r="D106" s="62" t="s">
        <v>478</v>
      </c>
      <c r="E106" s="59" t="s">
        <v>497</v>
      </c>
      <c r="F106" s="59">
        <v>244</v>
      </c>
      <c r="G106" s="64">
        <v>40</v>
      </c>
      <c r="H106" s="64">
        <v>46</v>
      </c>
    </row>
    <row r="107" spans="1:8" ht="31.5">
      <c r="A107" s="68" t="s">
        <v>498</v>
      </c>
      <c r="B107" s="62" t="s">
        <v>151</v>
      </c>
      <c r="C107" s="62" t="s">
        <v>478</v>
      </c>
      <c r="D107" s="62" t="s">
        <v>478</v>
      </c>
      <c r="E107" s="59" t="s">
        <v>499</v>
      </c>
      <c r="F107" s="59"/>
      <c r="G107" s="64">
        <f>G108</f>
        <v>21.5</v>
      </c>
      <c r="H107" s="64">
        <f>H108</f>
        <v>22</v>
      </c>
    </row>
    <row r="108" spans="1:8" ht="31.5">
      <c r="A108" s="61" t="s">
        <v>415</v>
      </c>
      <c r="B108" s="62" t="s">
        <v>151</v>
      </c>
      <c r="C108" s="62" t="s">
        <v>478</v>
      </c>
      <c r="D108" s="62" t="s">
        <v>478</v>
      </c>
      <c r="E108" s="59" t="s">
        <v>499</v>
      </c>
      <c r="F108" s="59">
        <v>244</v>
      </c>
      <c r="G108" s="64">
        <v>21.5</v>
      </c>
      <c r="H108" s="64">
        <v>22</v>
      </c>
    </row>
    <row r="109" spans="1:8" ht="15.75">
      <c r="A109" s="68" t="s">
        <v>500</v>
      </c>
      <c r="B109" s="62" t="s">
        <v>151</v>
      </c>
      <c r="C109" s="62" t="s">
        <v>478</v>
      </c>
      <c r="D109" s="62" t="s">
        <v>478</v>
      </c>
      <c r="E109" s="59" t="s">
        <v>501</v>
      </c>
      <c r="F109" s="59"/>
      <c r="G109" s="64">
        <f>G110</f>
        <v>132</v>
      </c>
      <c r="H109" s="64">
        <f>H110</f>
        <v>165</v>
      </c>
    </row>
    <row r="110" spans="1:8" ht="31.5">
      <c r="A110" s="61" t="s">
        <v>415</v>
      </c>
      <c r="B110" s="62" t="s">
        <v>151</v>
      </c>
      <c r="C110" s="62" t="s">
        <v>478</v>
      </c>
      <c r="D110" s="62" t="s">
        <v>478</v>
      </c>
      <c r="E110" s="59" t="s">
        <v>501</v>
      </c>
      <c r="F110" s="59">
        <v>244</v>
      </c>
      <c r="G110" s="64">
        <v>132</v>
      </c>
      <c r="H110" s="64">
        <v>165</v>
      </c>
    </row>
    <row r="111" spans="1:8" ht="63">
      <c r="A111" s="69" t="s">
        <v>502</v>
      </c>
      <c r="B111" s="76" t="s">
        <v>151</v>
      </c>
      <c r="C111" s="77"/>
      <c r="D111" s="77"/>
      <c r="E111" s="70" t="s">
        <v>503</v>
      </c>
      <c r="F111" s="70"/>
      <c r="G111" s="73">
        <f>G112</f>
        <v>67.5</v>
      </c>
      <c r="H111" s="73">
        <f>H112</f>
        <v>77</v>
      </c>
    </row>
    <row r="112" spans="1:8" ht="15.75">
      <c r="A112" s="11" t="s">
        <v>150</v>
      </c>
      <c r="B112" s="62" t="s">
        <v>151</v>
      </c>
      <c r="C112" s="62" t="s">
        <v>478</v>
      </c>
      <c r="D112" s="62" t="s">
        <v>478</v>
      </c>
      <c r="E112" s="59"/>
      <c r="F112" s="59"/>
      <c r="G112" s="64">
        <f>G113+G115+G117</f>
        <v>67.5</v>
      </c>
      <c r="H112" s="64">
        <f>H113+H115+H117</f>
        <v>77</v>
      </c>
    </row>
    <row r="113" spans="1:8" ht="31.5">
      <c r="A113" s="68" t="s">
        <v>504</v>
      </c>
      <c r="B113" s="62" t="s">
        <v>151</v>
      </c>
      <c r="C113" s="62" t="s">
        <v>478</v>
      </c>
      <c r="D113" s="62" t="s">
        <v>478</v>
      </c>
      <c r="E113" s="59" t="s">
        <v>505</v>
      </c>
      <c r="F113" s="59"/>
      <c r="G113" s="64">
        <f>G114</f>
        <v>28.5</v>
      </c>
      <c r="H113" s="64">
        <f>H114</f>
        <v>31</v>
      </c>
    </row>
    <row r="114" spans="1:8" ht="31.5">
      <c r="A114" s="61" t="s">
        <v>415</v>
      </c>
      <c r="B114" s="62" t="s">
        <v>151</v>
      </c>
      <c r="C114" s="62" t="s">
        <v>478</v>
      </c>
      <c r="D114" s="62" t="s">
        <v>478</v>
      </c>
      <c r="E114" s="59" t="s">
        <v>505</v>
      </c>
      <c r="F114" s="59">
        <v>244</v>
      </c>
      <c r="G114" s="64">
        <v>28.5</v>
      </c>
      <c r="H114" s="64">
        <v>31</v>
      </c>
    </row>
    <row r="115" spans="1:8" ht="31.5">
      <c r="A115" s="68" t="s">
        <v>506</v>
      </c>
      <c r="B115" s="62" t="s">
        <v>151</v>
      </c>
      <c r="C115" s="62" t="s">
        <v>478</v>
      </c>
      <c r="D115" s="62" t="s">
        <v>478</v>
      </c>
      <c r="E115" s="59" t="s">
        <v>507</v>
      </c>
      <c r="F115" s="59"/>
      <c r="G115" s="64">
        <f>G116</f>
        <v>19</v>
      </c>
      <c r="H115" s="64">
        <f>H116</f>
        <v>21</v>
      </c>
    </row>
    <row r="116" spans="1:8" ht="31.5">
      <c r="A116" s="61" t="s">
        <v>415</v>
      </c>
      <c r="B116" s="62" t="s">
        <v>151</v>
      </c>
      <c r="C116" s="62" t="s">
        <v>478</v>
      </c>
      <c r="D116" s="62" t="s">
        <v>478</v>
      </c>
      <c r="E116" s="59" t="s">
        <v>507</v>
      </c>
      <c r="F116" s="59">
        <v>244</v>
      </c>
      <c r="G116" s="64">
        <v>19</v>
      </c>
      <c r="H116" s="64">
        <v>21</v>
      </c>
    </row>
    <row r="117" spans="1:8" ht="47.25">
      <c r="A117" s="68" t="s">
        <v>508</v>
      </c>
      <c r="B117" s="62" t="s">
        <v>151</v>
      </c>
      <c r="C117" s="62" t="s">
        <v>478</v>
      </c>
      <c r="D117" s="62" t="s">
        <v>478</v>
      </c>
      <c r="E117" s="59" t="s">
        <v>509</v>
      </c>
      <c r="F117" s="59"/>
      <c r="G117" s="64">
        <f>G118</f>
        <v>20</v>
      </c>
      <c r="H117" s="64">
        <f>H118</f>
        <v>25</v>
      </c>
    </row>
    <row r="118" spans="1:8" ht="31.5">
      <c r="A118" s="61" t="s">
        <v>415</v>
      </c>
      <c r="B118" s="62" t="s">
        <v>151</v>
      </c>
      <c r="C118" s="62" t="s">
        <v>478</v>
      </c>
      <c r="D118" s="62" t="s">
        <v>478</v>
      </c>
      <c r="E118" s="59" t="s">
        <v>509</v>
      </c>
      <c r="F118" s="59">
        <v>244</v>
      </c>
      <c r="G118" s="64">
        <v>20</v>
      </c>
      <c r="H118" s="64">
        <v>25</v>
      </c>
    </row>
    <row r="119" spans="1:8" ht="63">
      <c r="A119" s="69" t="s">
        <v>510</v>
      </c>
      <c r="B119" s="62" t="s">
        <v>151</v>
      </c>
      <c r="C119" s="80"/>
      <c r="D119" s="80"/>
      <c r="E119" s="70" t="s">
        <v>511</v>
      </c>
      <c r="F119" s="70"/>
      <c r="G119" s="73">
        <f>G120+G127</f>
        <v>1018</v>
      </c>
      <c r="H119" s="73">
        <f>H120+H127</f>
        <v>1188</v>
      </c>
    </row>
    <row r="120" spans="1:8" ht="15.75">
      <c r="A120" s="61" t="s">
        <v>124</v>
      </c>
      <c r="B120" s="62" t="s">
        <v>151</v>
      </c>
      <c r="C120" s="62" t="s">
        <v>402</v>
      </c>
      <c r="D120" s="62" t="s">
        <v>452</v>
      </c>
      <c r="E120" s="78"/>
      <c r="F120" s="78"/>
      <c r="G120" s="64">
        <f>G121+G123+G125</f>
        <v>898</v>
      </c>
      <c r="H120" s="64">
        <f>H121+H123+H125</f>
        <v>1038</v>
      </c>
    </row>
    <row r="121" spans="1:8" ht="31.5">
      <c r="A121" s="68" t="s">
        <v>512</v>
      </c>
      <c r="B121" s="62" t="s">
        <v>151</v>
      </c>
      <c r="C121" s="62" t="s">
        <v>402</v>
      </c>
      <c r="D121" s="62" t="s">
        <v>452</v>
      </c>
      <c r="E121" s="59" t="s">
        <v>513</v>
      </c>
      <c r="F121" s="59"/>
      <c r="G121" s="64">
        <f>G122</f>
        <v>120</v>
      </c>
      <c r="H121" s="64">
        <f>H122</f>
        <v>150</v>
      </c>
    </row>
    <row r="122" spans="1:8" ht="31.5">
      <c r="A122" s="61" t="s">
        <v>415</v>
      </c>
      <c r="B122" s="62" t="s">
        <v>151</v>
      </c>
      <c r="C122" s="62" t="s">
        <v>402</v>
      </c>
      <c r="D122" s="62" t="s">
        <v>452</v>
      </c>
      <c r="E122" s="59" t="s">
        <v>513</v>
      </c>
      <c r="F122" s="59">
        <v>244</v>
      </c>
      <c r="G122" s="64">
        <v>120</v>
      </c>
      <c r="H122" s="64">
        <v>150</v>
      </c>
    </row>
    <row r="123" spans="1:8" ht="15.75">
      <c r="A123" s="68" t="s">
        <v>514</v>
      </c>
      <c r="B123" s="62" t="s">
        <v>151</v>
      </c>
      <c r="C123" s="62" t="s">
        <v>402</v>
      </c>
      <c r="D123" s="62" t="s">
        <v>452</v>
      </c>
      <c r="E123" s="59" t="s">
        <v>515</v>
      </c>
      <c r="F123" s="59"/>
      <c r="G123" s="64">
        <f>G124</f>
        <v>15</v>
      </c>
      <c r="H123" s="64">
        <f>H124</f>
        <v>18</v>
      </c>
    </row>
    <row r="124" spans="1:8" ht="15.75">
      <c r="A124" s="2" t="s">
        <v>455</v>
      </c>
      <c r="B124" s="62" t="s">
        <v>151</v>
      </c>
      <c r="C124" s="62" t="s">
        <v>402</v>
      </c>
      <c r="D124" s="62" t="s">
        <v>452</v>
      </c>
      <c r="E124" s="59" t="s">
        <v>515</v>
      </c>
      <c r="F124" s="59">
        <v>350</v>
      </c>
      <c r="G124" s="64">
        <v>15</v>
      </c>
      <c r="H124" s="64">
        <v>18</v>
      </c>
    </row>
    <row r="125" spans="1:8" ht="15.75">
      <c r="A125" s="68" t="s">
        <v>516</v>
      </c>
      <c r="B125" s="62" t="s">
        <v>151</v>
      </c>
      <c r="C125" s="62" t="s">
        <v>402</v>
      </c>
      <c r="D125" s="62" t="s">
        <v>452</v>
      </c>
      <c r="E125" s="59" t="s">
        <v>517</v>
      </c>
      <c r="F125" s="59"/>
      <c r="G125" s="64">
        <f>G126</f>
        <v>763</v>
      </c>
      <c r="H125" s="64">
        <f>H126</f>
        <v>870</v>
      </c>
    </row>
    <row r="126" spans="1:8" ht="31.5">
      <c r="A126" s="61" t="s">
        <v>415</v>
      </c>
      <c r="B126" s="62" t="s">
        <v>151</v>
      </c>
      <c r="C126" s="62" t="s">
        <v>402</v>
      </c>
      <c r="D126" s="62" t="s">
        <v>452</v>
      </c>
      <c r="E126" s="59" t="s">
        <v>517</v>
      </c>
      <c r="F126" s="59">
        <v>244</v>
      </c>
      <c r="G126" s="64">
        <v>763</v>
      </c>
      <c r="H126" s="64">
        <v>870</v>
      </c>
    </row>
    <row r="127" spans="1:8" ht="15.75">
      <c r="A127" s="61" t="s">
        <v>130</v>
      </c>
      <c r="B127" s="62"/>
      <c r="C127" s="62" t="s">
        <v>518</v>
      </c>
      <c r="D127" s="62" t="s">
        <v>403</v>
      </c>
      <c r="E127" s="59"/>
      <c r="F127" s="59"/>
      <c r="G127" s="64">
        <f>G128</f>
        <v>120</v>
      </c>
      <c r="H127" s="64">
        <f>H128</f>
        <v>150</v>
      </c>
    </row>
    <row r="128" spans="1:8" ht="31.5">
      <c r="A128" s="68" t="s">
        <v>519</v>
      </c>
      <c r="B128" s="62" t="s">
        <v>151</v>
      </c>
      <c r="C128" s="62" t="s">
        <v>518</v>
      </c>
      <c r="D128" s="62" t="s">
        <v>403</v>
      </c>
      <c r="E128" s="59" t="s">
        <v>520</v>
      </c>
      <c r="F128" s="59"/>
      <c r="G128" s="64">
        <f>G129</f>
        <v>120</v>
      </c>
      <c r="H128" s="64">
        <f>H129</f>
        <v>150</v>
      </c>
    </row>
    <row r="129" spans="1:8" ht="31.5">
      <c r="A129" s="61" t="s">
        <v>415</v>
      </c>
      <c r="B129" s="62" t="s">
        <v>151</v>
      </c>
      <c r="C129" s="62" t="s">
        <v>518</v>
      </c>
      <c r="D129" s="62" t="s">
        <v>403</v>
      </c>
      <c r="E129" s="59" t="s">
        <v>520</v>
      </c>
      <c r="F129" s="59">
        <v>244</v>
      </c>
      <c r="G129" s="64">
        <v>120</v>
      </c>
      <c r="H129" s="64">
        <v>150</v>
      </c>
    </row>
    <row r="130" spans="1:8" ht="30">
      <c r="A130" s="81" t="s">
        <v>521</v>
      </c>
      <c r="B130" s="62" t="s">
        <v>151</v>
      </c>
      <c r="C130" s="80"/>
      <c r="D130" s="80"/>
      <c r="E130" s="81" t="s">
        <v>522</v>
      </c>
      <c r="F130" s="81"/>
      <c r="G130" s="64">
        <f>G131+G152+G163</f>
        <v>30127.2</v>
      </c>
      <c r="H130" s="64">
        <f>H131+H152+H163</f>
        <v>35064.6</v>
      </c>
    </row>
    <row r="131" spans="1:8" ht="15.75">
      <c r="A131" s="82" t="s">
        <v>523</v>
      </c>
      <c r="B131" s="62" t="s">
        <v>151</v>
      </c>
      <c r="C131" s="80"/>
      <c r="D131" s="80"/>
      <c r="E131" s="82" t="s">
        <v>524</v>
      </c>
      <c r="F131" s="83"/>
      <c r="G131" s="64">
        <f>G132</f>
        <v>29538.399999999998</v>
      </c>
      <c r="H131" s="64">
        <f>H132</f>
        <v>34439.5</v>
      </c>
    </row>
    <row r="132" spans="1:8" ht="15.75">
      <c r="A132" s="2" t="s">
        <v>129</v>
      </c>
      <c r="B132" s="62" t="s">
        <v>151</v>
      </c>
      <c r="C132" s="62" t="s">
        <v>525</v>
      </c>
      <c r="D132" s="62" t="s">
        <v>402</v>
      </c>
      <c r="E132" s="83"/>
      <c r="F132" s="83"/>
      <c r="G132" s="73">
        <f>G133+G138+G141+G143+G147+G150</f>
        <v>29538.399999999998</v>
      </c>
      <c r="H132" s="73">
        <f>H133+H138+H141+H143+H147+H150</f>
        <v>34439.5</v>
      </c>
    </row>
    <row r="133" spans="1:8" ht="30">
      <c r="A133" s="74" t="s">
        <v>526</v>
      </c>
      <c r="B133" s="62" t="s">
        <v>151</v>
      </c>
      <c r="C133" s="62" t="s">
        <v>525</v>
      </c>
      <c r="D133" s="62" t="s">
        <v>402</v>
      </c>
      <c r="E133" s="59" t="s">
        <v>527</v>
      </c>
      <c r="F133" s="81"/>
      <c r="G133" s="64">
        <f>G134+G135+G136+G137</f>
        <v>22841.199999999997</v>
      </c>
      <c r="H133" s="64">
        <f>H134+H135+H136+H137</f>
        <v>23555.2</v>
      </c>
    </row>
    <row r="134" spans="1:8" ht="31.5">
      <c r="A134" s="61" t="s">
        <v>445</v>
      </c>
      <c r="B134" s="62" t="s">
        <v>151</v>
      </c>
      <c r="C134" s="62" t="s">
        <v>525</v>
      </c>
      <c r="D134" s="62" t="s">
        <v>402</v>
      </c>
      <c r="E134" s="59" t="s">
        <v>527</v>
      </c>
      <c r="F134" s="63">
        <v>111</v>
      </c>
      <c r="G134" s="64">
        <v>17106</v>
      </c>
      <c r="H134" s="64">
        <v>17619.2</v>
      </c>
    </row>
    <row r="135" spans="1:8" ht="15.75">
      <c r="A135" s="2" t="s">
        <v>446</v>
      </c>
      <c r="B135" s="62" t="s">
        <v>151</v>
      </c>
      <c r="C135" s="62" t="s">
        <v>525</v>
      </c>
      <c r="D135" s="62" t="s">
        <v>402</v>
      </c>
      <c r="E135" s="59" t="s">
        <v>527</v>
      </c>
      <c r="F135" s="63">
        <v>112</v>
      </c>
      <c r="G135" s="64">
        <v>137.8</v>
      </c>
      <c r="H135" s="64">
        <v>146.1</v>
      </c>
    </row>
    <row r="136" spans="1:8" ht="31.5">
      <c r="A136" s="61" t="s">
        <v>414</v>
      </c>
      <c r="B136" s="62" t="s">
        <v>151</v>
      </c>
      <c r="C136" s="62" t="s">
        <v>525</v>
      </c>
      <c r="D136" s="62" t="s">
        <v>402</v>
      </c>
      <c r="E136" s="59" t="s">
        <v>527</v>
      </c>
      <c r="F136" s="63">
        <v>242</v>
      </c>
      <c r="G136" s="64">
        <v>351.6</v>
      </c>
      <c r="H136" s="64">
        <v>386.7</v>
      </c>
    </row>
    <row r="137" spans="1:8" ht="31.5">
      <c r="A137" s="61" t="s">
        <v>415</v>
      </c>
      <c r="B137" s="62" t="s">
        <v>151</v>
      </c>
      <c r="C137" s="62" t="s">
        <v>525</v>
      </c>
      <c r="D137" s="62" t="s">
        <v>402</v>
      </c>
      <c r="E137" s="59" t="s">
        <v>527</v>
      </c>
      <c r="F137" s="63">
        <v>244</v>
      </c>
      <c r="G137" s="64">
        <v>5245.8</v>
      </c>
      <c r="H137" s="64">
        <v>5403.2</v>
      </c>
    </row>
    <row r="138" spans="1:8" ht="45">
      <c r="A138" s="84" t="s">
        <v>528</v>
      </c>
      <c r="B138" s="62" t="s">
        <v>151</v>
      </c>
      <c r="C138" s="62" t="s">
        <v>525</v>
      </c>
      <c r="D138" s="62" t="s">
        <v>402</v>
      </c>
      <c r="E138" s="81" t="s">
        <v>529</v>
      </c>
      <c r="F138" s="81"/>
      <c r="G138" s="64">
        <f>G139+G140</f>
        <v>964</v>
      </c>
      <c r="H138" s="64">
        <f>H139+H140</f>
        <v>984</v>
      </c>
    </row>
    <row r="139" spans="1:8" ht="15.75">
      <c r="A139" s="2" t="s">
        <v>446</v>
      </c>
      <c r="B139" s="62" t="s">
        <v>151</v>
      </c>
      <c r="C139" s="62" t="s">
        <v>525</v>
      </c>
      <c r="D139" s="62" t="s">
        <v>402</v>
      </c>
      <c r="E139" s="81" t="s">
        <v>529</v>
      </c>
      <c r="F139" s="63">
        <v>112</v>
      </c>
      <c r="G139" s="64">
        <v>11</v>
      </c>
      <c r="H139" s="64">
        <v>12</v>
      </c>
    </row>
    <row r="140" spans="1:8" ht="31.5">
      <c r="A140" s="61" t="s">
        <v>415</v>
      </c>
      <c r="B140" s="62" t="s">
        <v>151</v>
      </c>
      <c r="C140" s="62" t="s">
        <v>525</v>
      </c>
      <c r="D140" s="62" t="s">
        <v>402</v>
      </c>
      <c r="E140" s="81" t="s">
        <v>529</v>
      </c>
      <c r="F140" s="63">
        <v>244</v>
      </c>
      <c r="G140" s="64">
        <v>953</v>
      </c>
      <c r="H140" s="64">
        <v>972</v>
      </c>
    </row>
    <row r="141" spans="1:8" ht="30">
      <c r="A141" s="84" t="s">
        <v>530</v>
      </c>
      <c r="B141" s="62" t="s">
        <v>151</v>
      </c>
      <c r="C141" s="62" t="s">
        <v>525</v>
      </c>
      <c r="D141" s="62" t="s">
        <v>402</v>
      </c>
      <c r="E141" s="81" t="s">
        <v>531</v>
      </c>
      <c r="F141" s="81"/>
      <c r="G141" s="64">
        <f>G142</f>
        <v>1135.2</v>
      </c>
      <c r="H141" s="64">
        <f>H142</f>
        <v>1180.6</v>
      </c>
    </row>
    <row r="142" spans="1:8" ht="31.5">
      <c r="A142" s="61" t="s">
        <v>415</v>
      </c>
      <c r="B142" s="62" t="s">
        <v>151</v>
      </c>
      <c r="C142" s="62" t="s">
        <v>525</v>
      </c>
      <c r="D142" s="62" t="s">
        <v>402</v>
      </c>
      <c r="E142" s="81" t="s">
        <v>531</v>
      </c>
      <c r="F142" s="81">
        <v>244</v>
      </c>
      <c r="G142" s="64">
        <v>1135.2</v>
      </c>
      <c r="H142" s="64">
        <v>1180.6</v>
      </c>
    </row>
    <row r="143" spans="1:8" ht="30">
      <c r="A143" s="84" t="s">
        <v>532</v>
      </c>
      <c r="B143" s="62" t="s">
        <v>151</v>
      </c>
      <c r="C143" s="62" t="s">
        <v>525</v>
      </c>
      <c r="D143" s="62" t="s">
        <v>402</v>
      </c>
      <c r="E143" s="81" t="s">
        <v>533</v>
      </c>
      <c r="F143" s="81"/>
      <c r="G143" s="64">
        <f>G144+G145+G146</f>
        <v>1141.5</v>
      </c>
      <c r="H143" s="64">
        <f>H144+H145+H146</f>
        <v>1189</v>
      </c>
    </row>
    <row r="144" spans="1:8" ht="31.5">
      <c r="A144" s="61" t="s">
        <v>414</v>
      </c>
      <c r="B144" s="62" t="s">
        <v>151</v>
      </c>
      <c r="C144" s="62" t="s">
        <v>525</v>
      </c>
      <c r="D144" s="62" t="s">
        <v>402</v>
      </c>
      <c r="E144" s="81" t="s">
        <v>533</v>
      </c>
      <c r="F144" s="81">
        <v>242</v>
      </c>
      <c r="G144" s="64">
        <v>169.7</v>
      </c>
      <c r="H144" s="64">
        <v>178.2</v>
      </c>
    </row>
    <row r="145" spans="1:8" ht="31.5">
      <c r="A145" s="61" t="s">
        <v>415</v>
      </c>
      <c r="B145" s="62" t="s">
        <v>151</v>
      </c>
      <c r="C145" s="62" t="s">
        <v>525</v>
      </c>
      <c r="D145" s="62" t="s">
        <v>402</v>
      </c>
      <c r="E145" s="81" t="s">
        <v>533</v>
      </c>
      <c r="F145" s="81">
        <v>244</v>
      </c>
      <c r="G145" s="64">
        <v>949.8</v>
      </c>
      <c r="H145" s="64">
        <v>987.8</v>
      </c>
    </row>
    <row r="146" spans="1:8" ht="15.75">
      <c r="A146" s="2" t="s">
        <v>471</v>
      </c>
      <c r="B146" s="62" t="s">
        <v>151</v>
      </c>
      <c r="C146" s="62" t="s">
        <v>525</v>
      </c>
      <c r="D146" s="62" t="s">
        <v>402</v>
      </c>
      <c r="E146" s="81" t="s">
        <v>533</v>
      </c>
      <c r="F146" s="81">
        <v>852</v>
      </c>
      <c r="G146" s="64">
        <v>22</v>
      </c>
      <c r="H146" s="64">
        <v>23</v>
      </c>
    </row>
    <row r="147" spans="1:8" ht="45">
      <c r="A147" s="84" t="s">
        <v>534</v>
      </c>
      <c r="B147" s="62" t="s">
        <v>151</v>
      </c>
      <c r="C147" s="62" t="s">
        <v>525</v>
      </c>
      <c r="D147" s="62" t="s">
        <v>402</v>
      </c>
      <c r="E147" s="81" t="s">
        <v>535</v>
      </c>
      <c r="F147" s="81"/>
      <c r="G147" s="64">
        <f>G148+G149</f>
        <v>2456.5</v>
      </c>
      <c r="H147" s="64">
        <f>H148+H149</f>
        <v>2530.7</v>
      </c>
    </row>
    <row r="148" spans="1:8" ht="31.5">
      <c r="A148" s="2" t="s">
        <v>434</v>
      </c>
      <c r="B148" s="62" t="s">
        <v>151</v>
      </c>
      <c r="C148" s="62" t="s">
        <v>525</v>
      </c>
      <c r="D148" s="62" t="s">
        <v>402</v>
      </c>
      <c r="E148" s="81" t="s">
        <v>535</v>
      </c>
      <c r="F148" s="81">
        <v>243</v>
      </c>
      <c r="G148" s="64">
        <v>650</v>
      </c>
      <c r="H148" s="64">
        <v>670</v>
      </c>
    </row>
    <row r="149" spans="1:8" ht="31.5">
      <c r="A149" s="61" t="s">
        <v>415</v>
      </c>
      <c r="B149" s="62" t="s">
        <v>151</v>
      </c>
      <c r="C149" s="62" t="s">
        <v>525</v>
      </c>
      <c r="D149" s="62" t="s">
        <v>402</v>
      </c>
      <c r="E149" s="81" t="s">
        <v>535</v>
      </c>
      <c r="F149" s="81">
        <v>244</v>
      </c>
      <c r="G149" s="64">
        <v>1806.5</v>
      </c>
      <c r="H149" s="64">
        <v>1860.7</v>
      </c>
    </row>
    <row r="150" spans="1:8" ht="31.5">
      <c r="A150" s="11" t="s">
        <v>78</v>
      </c>
      <c r="B150" s="62" t="s">
        <v>151</v>
      </c>
      <c r="C150" s="62" t="s">
        <v>525</v>
      </c>
      <c r="D150" s="62" t="s">
        <v>402</v>
      </c>
      <c r="E150" s="81" t="s">
        <v>537</v>
      </c>
      <c r="F150" s="81"/>
      <c r="G150" s="64">
        <f>G151</f>
        <v>1000</v>
      </c>
      <c r="H150" s="64">
        <f>H151</f>
        <v>5000</v>
      </c>
    </row>
    <row r="151" spans="1:8" ht="31.5">
      <c r="A151" s="2" t="s">
        <v>434</v>
      </c>
      <c r="B151" s="62" t="s">
        <v>151</v>
      </c>
      <c r="C151" s="62" t="s">
        <v>525</v>
      </c>
      <c r="D151" s="62" t="s">
        <v>402</v>
      </c>
      <c r="E151" s="81" t="s">
        <v>537</v>
      </c>
      <c r="F151" s="81">
        <v>243</v>
      </c>
      <c r="G151" s="64">
        <v>1000</v>
      </c>
      <c r="H151" s="64">
        <v>5000</v>
      </c>
    </row>
    <row r="152" spans="1:8" ht="63">
      <c r="A152" s="69" t="s">
        <v>538</v>
      </c>
      <c r="B152" s="62" t="s">
        <v>151</v>
      </c>
      <c r="C152" s="62"/>
      <c r="D152" s="62"/>
      <c r="E152" s="70" t="s">
        <v>539</v>
      </c>
      <c r="F152" s="70"/>
      <c r="G152" s="73">
        <f>G153</f>
        <v>232.9</v>
      </c>
      <c r="H152" s="73">
        <f>H153</f>
        <v>242.7</v>
      </c>
    </row>
    <row r="153" spans="1:8" ht="15.75">
      <c r="A153" s="2" t="s">
        <v>129</v>
      </c>
      <c r="B153" s="62" t="s">
        <v>151</v>
      </c>
      <c r="C153" s="62" t="s">
        <v>525</v>
      </c>
      <c r="D153" s="62" t="s">
        <v>402</v>
      </c>
      <c r="E153" s="59"/>
      <c r="F153" s="59"/>
      <c r="G153" s="64">
        <f>G154+G158+G160</f>
        <v>232.9</v>
      </c>
      <c r="H153" s="64">
        <f>H154+H158+H160</f>
        <v>242.7</v>
      </c>
    </row>
    <row r="154" spans="1:8" ht="15.75">
      <c r="A154" s="68" t="s">
        <v>540</v>
      </c>
      <c r="B154" s="62" t="s">
        <v>151</v>
      </c>
      <c r="C154" s="62" t="s">
        <v>525</v>
      </c>
      <c r="D154" s="62" t="s">
        <v>402</v>
      </c>
      <c r="E154" s="59" t="s">
        <v>541</v>
      </c>
      <c r="F154" s="59"/>
      <c r="G154" s="64">
        <f>G155+G156+G157</f>
        <v>38</v>
      </c>
      <c r="H154" s="64">
        <f>H155+H156+H157</f>
        <v>42.6</v>
      </c>
    </row>
    <row r="155" spans="1:8" ht="15.75">
      <c r="A155" s="2" t="s">
        <v>446</v>
      </c>
      <c r="B155" s="62" t="s">
        <v>151</v>
      </c>
      <c r="C155" s="62" t="s">
        <v>525</v>
      </c>
      <c r="D155" s="62" t="s">
        <v>402</v>
      </c>
      <c r="E155" s="59" t="s">
        <v>541</v>
      </c>
      <c r="F155" s="59">
        <v>112</v>
      </c>
      <c r="G155" s="64">
        <v>5</v>
      </c>
      <c r="H155" s="64">
        <v>5</v>
      </c>
    </row>
    <row r="156" spans="1:8" ht="31.5">
      <c r="A156" s="61" t="s">
        <v>414</v>
      </c>
      <c r="B156" s="62" t="s">
        <v>151</v>
      </c>
      <c r="C156" s="62" t="s">
        <v>525</v>
      </c>
      <c r="D156" s="62" t="s">
        <v>402</v>
      </c>
      <c r="E156" s="59" t="s">
        <v>541</v>
      </c>
      <c r="F156" s="59">
        <v>242</v>
      </c>
      <c r="G156" s="64">
        <v>8.8</v>
      </c>
      <c r="H156" s="64">
        <v>8.8</v>
      </c>
    </row>
    <row r="157" spans="1:8" ht="31.5">
      <c r="A157" s="61" t="s">
        <v>415</v>
      </c>
      <c r="B157" s="62" t="s">
        <v>151</v>
      </c>
      <c r="C157" s="62" t="s">
        <v>525</v>
      </c>
      <c r="D157" s="62" t="s">
        <v>402</v>
      </c>
      <c r="E157" s="59" t="s">
        <v>541</v>
      </c>
      <c r="F157" s="81">
        <v>244</v>
      </c>
      <c r="G157" s="64">
        <v>24.2</v>
      </c>
      <c r="H157" s="64">
        <v>28.8</v>
      </c>
    </row>
    <row r="158" spans="1:8" ht="31.5">
      <c r="A158" s="68" t="s">
        <v>542</v>
      </c>
      <c r="B158" s="62" t="s">
        <v>151</v>
      </c>
      <c r="C158" s="62" t="s">
        <v>525</v>
      </c>
      <c r="D158" s="62" t="s">
        <v>402</v>
      </c>
      <c r="E158" s="59" t="s">
        <v>543</v>
      </c>
      <c r="F158" s="59"/>
      <c r="G158" s="64">
        <f>G159</f>
        <v>99</v>
      </c>
      <c r="H158" s="64">
        <f>H159</f>
        <v>100</v>
      </c>
    </row>
    <row r="159" spans="1:8" ht="31.5">
      <c r="A159" s="61" t="s">
        <v>415</v>
      </c>
      <c r="B159" s="62" t="s">
        <v>151</v>
      </c>
      <c r="C159" s="62" t="s">
        <v>525</v>
      </c>
      <c r="D159" s="62" t="s">
        <v>402</v>
      </c>
      <c r="E159" s="59" t="s">
        <v>543</v>
      </c>
      <c r="F159" s="81">
        <v>244</v>
      </c>
      <c r="G159" s="64">
        <v>99</v>
      </c>
      <c r="H159" s="64">
        <v>100</v>
      </c>
    </row>
    <row r="160" spans="1:8" ht="15.75">
      <c r="A160" s="59" t="s">
        <v>447</v>
      </c>
      <c r="B160" s="62" t="s">
        <v>151</v>
      </c>
      <c r="C160" s="62" t="s">
        <v>525</v>
      </c>
      <c r="D160" s="62" t="s">
        <v>402</v>
      </c>
      <c r="E160" s="59" t="s">
        <v>544</v>
      </c>
      <c r="F160" s="59"/>
      <c r="G160" s="64">
        <f>G161+G162</f>
        <v>95.9</v>
      </c>
      <c r="H160" s="64">
        <f>H161+H162</f>
        <v>100.1</v>
      </c>
    </row>
    <row r="161" spans="1:8" ht="31.5">
      <c r="A161" s="61" t="s">
        <v>414</v>
      </c>
      <c r="B161" s="62" t="s">
        <v>151</v>
      </c>
      <c r="C161" s="62" t="s">
        <v>525</v>
      </c>
      <c r="D161" s="62" t="s">
        <v>402</v>
      </c>
      <c r="E161" s="59" t="s">
        <v>544</v>
      </c>
      <c r="F161" s="59">
        <v>242</v>
      </c>
      <c r="G161" s="64">
        <v>27.2</v>
      </c>
      <c r="H161" s="64">
        <v>48.6</v>
      </c>
    </row>
    <row r="162" spans="1:8" ht="31.5">
      <c r="A162" s="61" t="s">
        <v>415</v>
      </c>
      <c r="B162" s="62" t="s">
        <v>151</v>
      </c>
      <c r="C162" s="62" t="s">
        <v>525</v>
      </c>
      <c r="D162" s="62" t="s">
        <v>402</v>
      </c>
      <c r="E162" s="59" t="s">
        <v>544</v>
      </c>
      <c r="F162" s="81">
        <v>244</v>
      </c>
      <c r="G162" s="64">
        <v>68.7</v>
      </c>
      <c r="H162" s="64">
        <v>51.5</v>
      </c>
    </row>
    <row r="163" spans="1:8" ht="63">
      <c r="A163" s="69" t="s">
        <v>545</v>
      </c>
      <c r="B163" s="62" t="s">
        <v>151</v>
      </c>
      <c r="C163" s="62"/>
      <c r="D163" s="62"/>
      <c r="E163" s="70" t="s">
        <v>546</v>
      </c>
      <c r="F163" s="70"/>
      <c r="G163" s="73">
        <f>G164</f>
        <v>355.9</v>
      </c>
      <c r="H163" s="73">
        <f>H164</f>
        <v>382.4</v>
      </c>
    </row>
    <row r="164" spans="1:8" ht="15.75">
      <c r="A164" s="2" t="s">
        <v>129</v>
      </c>
      <c r="B164" s="62" t="s">
        <v>151</v>
      </c>
      <c r="C164" s="62" t="s">
        <v>525</v>
      </c>
      <c r="D164" s="62" t="s">
        <v>402</v>
      </c>
      <c r="E164" s="59"/>
      <c r="F164" s="59"/>
      <c r="G164" s="64">
        <f>G165+G169+G171</f>
        <v>355.9</v>
      </c>
      <c r="H164" s="64">
        <f>H165+H169+H171</f>
        <v>382.4</v>
      </c>
    </row>
    <row r="165" spans="1:8" ht="15.75">
      <c r="A165" s="59" t="s">
        <v>547</v>
      </c>
      <c r="B165" s="62" t="s">
        <v>151</v>
      </c>
      <c r="C165" s="62" t="s">
        <v>525</v>
      </c>
      <c r="D165" s="62" t="s">
        <v>402</v>
      </c>
      <c r="E165" s="59" t="s">
        <v>548</v>
      </c>
      <c r="F165" s="59"/>
      <c r="G165" s="64">
        <f>G166+G167+G168</f>
        <v>148.2</v>
      </c>
      <c r="H165" s="64">
        <f>H166+H167+H168</f>
        <v>169</v>
      </c>
    </row>
    <row r="166" spans="1:8" ht="15.75">
      <c r="A166" s="2" t="s">
        <v>446</v>
      </c>
      <c r="B166" s="62" t="s">
        <v>151</v>
      </c>
      <c r="C166" s="62" t="s">
        <v>525</v>
      </c>
      <c r="D166" s="62" t="s">
        <v>402</v>
      </c>
      <c r="E166" s="59" t="s">
        <v>548</v>
      </c>
      <c r="F166" s="59">
        <v>112</v>
      </c>
      <c r="G166" s="64">
        <v>12</v>
      </c>
      <c r="H166" s="64">
        <v>14</v>
      </c>
    </row>
    <row r="167" spans="1:8" ht="31.5">
      <c r="A167" s="61" t="s">
        <v>414</v>
      </c>
      <c r="B167" s="62" t="s">
        <v>151</v>
      </c>
      <c r="C167" s="62" t="s">
        <v>525</v>
      </c>
      <c r="D167" s="62" t="s">
        <v>402</v>
      </c>
      <c r="E167" s="59" t="s">
        <v>548</v>
      </c>
      <c r="F167" s="59">
        <v>242</v>
      </c>
      <c r="G167" s="64">
        <v>17.2</v>
      </c>
      <c r="H167" s="64">
        <v>20</v>
      </c>
    </row>
    <row r="168" spans="1:8" ht="31.5">
      <c r="A168" s="61" t="s">
        <v>415</v>
      </c>
      <c r="B168" s="62" t="s">
        <v>151</v>
      </c>
      <c r="C168" s="62" t="s">
        <v>525</v>
      </c>
      <c r="D168" s="62" t="s">
        <v>402</v>
      </c>
      <c r="E168" s="59" t="s">
        <v>548</v>
      </c>
      <c r="F168" s="59">
        <v>244</v>
      </c>
      <c r="G168" s="64">
        <v>119</v>
      </c>
      <c r="H168" s="64">
        <v>135</v>
      </c>
    </row>
    <row r="169" spans="1:8" ht="15.75">
      <c r="A169" s="59" t="s">
        <v>549</v>
      </c>
      <c r="B169" s="62" t="s">
        <v>151</v>
      </c>
      <c r="C169" s="62" t="s">
        <v>525</v>
      </c>
      <c r="D169" s="62" t="s">
        <v>402</v>
      </c>
      <c r="E169" s="59" t="s">
        <v>550</v>
      </c>
      <c r="F169" s="59"/>
      <c r="G169" s="64">
        <f>G170</f>
        <v>81.8</v>
      </c>
      <c r="H169" s="64">
        <f>H170</f>
        <v>97</v>
      </c>
    </row>
    <row r="170" spans="1:8" ht="31.5">
      <c r="A170" s="61" t="s">
        <v>415</v>
      </c>
      <c r="B170" s="62" t="s">
        <v>151</v>
      </c>
      <c r="C170" s="62" t="s">
        <v>525</v>
      </c>
      <c r="D170" s="62" t="s">
        <v>402</v>
      </c>
      <c r="E170" s="59" t="s">
        <v>550</v>
      </c>
      <c r="F170" s="59">
        <v>244</v>
      </c>
      <c r="G170" s="64">
        <v>81.8</v>
      </c>
      <c r="H170" s="64">
        <v>97</v>
      </c>
    </row>
    <row r="171" spans="1:8" ht="31.5">
      <c r="A171" s="68" t="s">
        <v>532</v>
      </c>
      <c r="B171" s="62" t="s">
        <v>151</v>
      </c>
      <c r="C171" s="62" t="s">
        <v>525</v>
      </c>
      <c r="D171" s="62" t="s">
        <v>402</v>
      </c>
      <c r="E171" s="59" t="s">
        <v>551</v>
      </c>
      <c r="F171" s="59"/>
      <c r="G171" s="64">
        <f>G172+G173</f>
        <v>125.9</v>
      </c>
      <c r="H171" s="64">
        <f>H172+H173</f>
        <v>116.39999999999999</v>
      </c>
    </row>
    <row r="172" spans="1:8" ht="31.5">
      <c r="A172" s="61" t="s">
        <v>414</v>
      </c>
      <c r="B172" s="62" t="s">
        <v>151</v>
      </c>
      <c r="C172" s="62" t="s">
        <v>525</v>
      </c>
      <c r="D172" s="62" t="s">
        <v>402</v>
      </c>
      <c r="E172" s="59" t="s">
        <v>551</v>
      </c>
      <c r="F172" s="59">
        <v>242</v>
      </c>
      <c r="G172" s="64">
        <v>66.7</v>
      </c>
      <c r="H172" s="64">
        <v>41.3</v>
      </c>
    </row>
    <row r="173" spans="1:8" ht="31.5">
      <c r="A173" s="61" t="s">
        <v>415</v>
      </c>
      <c r="B173" s="62" t="s">
        <v>151</v>
      </c>
      <c r="C173" s="62" t="s">
        <v>525</v>
      </c>
      <c r="D173" s="62" t="s">
        <v>402</v>
      </c>
      <c r="E173" s="59" t="s">
        <v>551</v>
      </c>
      <c r="F173" s="59">
        <v>244</v>
      </c>
      <c r="G173" s="64">
        <v>59.2</v>
      </c>
      <c r="H173" s="64">
        <v>75.1</v>
      </c>
    </row>
    <row r="174" spans="1:8" ht="78.75">
      <c r="A174" s="85" t="s">
        <v>552</v>
      </c>
      <c r="B174" s="62" t="s">
        <v>151</v>
      </c>
      <c r="C174" s="86"/>
      <c r="D174" s="86"/>
      <c r="E174" s="59" t="s">
        <v>553</v>
      </c>
      <c r="F174" s="59"/>
      <c r="G174" s="64">
        <f>G175+G178+G181</f>
        <v>1713.3</v>
      </c>
      <c r="H174" s="64">
        <f>H175+H178+H181</f>
        <v>2290</v>
      </c>
    </row>
    <row r="175" spans="1:8" ht="47.25">
      <c r="A175" s="87" t="s">
        <v>148</v>
      </c>
      <c r="B175" s="62" t="s">
        <v>151</v>
      </c>
      <c r="C175" s="62" t="s">
        <v>403</v>
      </c>
      <c r="D175" s="62" t="s">
        <v>554</v>
      </c>
      <c r="E175" s="88"/>
      <c r="F175" s="88"/>
      <c r="G175" s="64">
        <f>G176</f>
        <v>126.3</v>
      </c>
      <c r="H175" s="64">
        <f>H176</f>
        <v>100</v>
      </c>
    </row>
    <row r="176" spans="1:8" ht="31.5">
      <c r="A176" s="85" t="s">
        <v>555</v>
      </c>
      <c r="B176" s="62" t="s">
        <v>151</v>
      </c>
      <c r="C176" s="62" t="s">
        <v>403</v>
      </c>
      <c r="D176" s="62" t="s">
        <v>554</v>
      </c>
      <c r="E176" s="59" t="s">
        <v>556</v>
      </c>
      <c r="F176" s="59"/>
      <c r="G176" s="64">
        <f>G177</f>
        <v>126.3</v>
      </c>
      <c r="H176" s="64">
        <f>H177</f>
        <v>100</v>
      </c>
    </row>
    <row r="177" spans="1:8" ht="31.5">
      <c r="A177" s="61" t="s">
        <v>415</v>
      </c>
      <c r="B177" s="62" t="s">
        <v>151</v>
      </c>
      <c r="C177" s="62" t="s">
        <v>403</v>
      </c>
      <c r="D177" s="62" t="s">
        <v>554</v>
      </c>
      <c r="E177" s="59" t="s">
        <v>556</v>
      </c>
      <c r="F177" s="59">
        <v>244</v>
      </c>
      <c r="G177" s="64">
        <v>126.3</v>
      </c>
      <c r="H177" s="64">
        <v>100</v>
      </c>
    </row>
    <row r="178" spans="1:8" ht="15.75">
      <c r="A178" s="61" t="s">
        <v>124</v>
      </c>
      <c r="B178" s="62" t="s">
        <v>151</v>
      </c>
      <c r="C178" s="62" t="s">
        <v>402</v>
      </c>
      <c r="D178" s="62" t="s">
        <v>452</v>
      </c>
      <c r="E178" s="59"/>
      <c r="F178" s="59"/>
      <c r="G178" s="64">
        <f>G179</f>
        <v>827</v>
      </c>
      <c r="H178" s="64">
        <f>H179</f>
        <v>1300</v>
      </c>
    </row>
    <row r="179" spans="1:8" ht="31.5">
      <c r="A179" s="85" t="s">
        <v>555</v>
      </c>
      <c r="B179" s="62" t="s">
        <v>151</v>
      </c>
      <c r="C179" s="62" t="s">
        <v>402</v>
      </c>
      <c r="D179" s="62" t="s">
        <v>452</v>
      </c>
      <c r="E179" s="59" t="s">
        <v>556</v>
      </c>
      <c r="F179" s="59"/>
      <c r="G179" s="64">
        <f>G180</f>
        <v>827</v>
      </c>
      <c r="H179" s="64">
        <f>H180</f>
        <v>1300</v>
      </c>
    </row>
    <row r="180" spans="1:8" ht="31.5">
      <c r="A180" s="61" t="s">
        <v>415</v>
      </c>
      <c r="B180" s="62" t="s">
        <v>151</v>
      </c>
      <c r="C180" s="62" t="s">
        <v>402</v>
      </c>
      <c r="D180" s="62" t="s">
        <v>452</v>
      </c>
      <c r="E180" s="59" t="s">
        <v>556</v>
      </c>
      <c r="F180" s="59">
        <v>244</v>
      </c>
      <c r="G180" s="64">
        <v>827</v>
      </c>
      <c r="H180" s="64">
        <v>1300</v>
      </c>
    </row>
    <row r="181" spans="1:8" ht="47.25">
      <c r="A181" s="87" t="s">
        <v>148</v>
      </c>
      <c r="B181" s="62" t="s">
        <v>151</v>
      </c>
      <c r="C181" s="62" t="s">
        <v>403</v>
      </c>
      <c r="D181" s="62" t="s">
        <v>554</v>
      </c>
      <c r="E181" s="59"/>
      <c r="F181" s="59"/>
      <c r="G181" s="64">
        <f>G182+G184+G186</f>
        <v>760</v>
      </c>
      <c r="H181" s="64">
        <f>H182+H184+H186</f>
        <v>890</v>
      </c>
    </row>
    <row r="182" spans="1:8" ht="15.75">
      <c r="A182" s="85" t="s">
        <v>557</v>
      </c>
      <c r="B182" s="62" t="s">
        <v>151</v>
      </c>
      <c r="C182" s="62" t="s">
        <v>403</v>
      </c>
      <c r="D182" s="62" t="s">
        <v>554</v>
      </c>
      <c r="E182" s="59" t="s">
        <v>558</v>
      </c>
      <c r="F182" s="59"/>
      <c r="G182" s="64">
        <f>G183</f>
        <v>110</v>
      </c>
      <c r="H182" s="64">
        <f>H183</f>
        <v>120</v>
      </c>
    </row>
    <row r="183" spans="1:8" ht="31.5">
      <c r="A183" s="61" t="s">
        <v>415</v>
      </c>
      <c r="B183" s="62" t="s">
        <v>151</v>
      </c>
      <c r="C183" s="62" t="s">
        <v>403</v>
      </c>
      <c r="D183" s="62" t="s">
        <v>554</v>
      </c>
      <c r="E183" s="59" t="s">
        <v>558</v>
      </c>
      <c r="F183" s="59">
        <v>244</v>
      </c>
      <c r="G183" s="64">
        <v>110</v>
      </c>
      <c r="H183" s="64">
        <v>120</v>
      </c>
    </row>
    <row r="184" spans="1:8" ht="15.75">
      <c r="A184" s="85" t="s">
        <v>559</v>
      </c>
      <c r="B184" s="62" t="s">
        <v>151</v>
      </c>
      <c r="C184" s="62" t="s">
        <v>403</v>
      </c>
      <c r="D184" s="62" t="s">
        <v>554</v>
      </c>
      <c r="E184" s="59" t="s">
        <v>560</v>
      </c>
      <c r="F184" s="59"/>
      <c r="G184" s="64">
        <f>G185</f>
        <v>440</v>
      </c>
      <c r="H184" s="64">
        <f>H185</f>
        <v>540</v>
      </c>
    </row>
    <row r="185" spans="1:8" ht="31.5">
      <c r="A185" s="61" t="s">
        <v>415</v>
      </c>
      <c r="B185" s="62" t="s">
        <v>151</v>
      </c>
      <c r="C185" s="62" t="s">
        <v>403</v>
      </c>
      <c r="D185" s="62" t="s">
        <v>554</v>
      </c>
      <c r="E185" s="59" t="s">
        <v>560</v>
      </c>
      <c r="F185" s="59">
        <v>244</v>
      </c>
      <c r="G185" s="64">
        <v>440</v>
      </c>
      <c r="H185" s="64">
        <v>540</v>
      </c>
    </row>
    <row r="186" spans="1:8" ht="15.75">
      <c r="A186" s="85" t="s">
        <v>561</v>
      </c>
      <c r="B186" s="62" t="s">
        <v>151</v>
      </c>
      <c r="C186" s="62" t="s">
        <v>403</v>
      </c>
      <c r="D186" s="62" t="s">
        <v>554</v>
      </c>
      <c r="E186" s="59" t="s">
        <v>562</v>
      </c>
      <c r="F186" s="59"/>
      <c r="G186" s="64">
        <f>G187</f>
        <v>210</v>
      </c>
      <c r="H186" s="64">
        <f>H187</f>
        <v>230</v>
      </c>
    </row>
    <row r="187" spans="1:8" ht="31.5">
      <c r="A187" s="61" t="s">
        <v>415</v>
      </c>
      <c r="B187" s="62" t="s">
        <v>151</v>
      </c>
      <c r="C187" s="62" t="s">
        <v>403</v>
      </c>
      <c r="D187" s="62" t="s">
        <v>554</v>
      </c>
      <c r="E187" s="59" t="s">
        <v>562</v>
      </c>
      <c r="F187" s="59">
        <v>244</v>
      </c>
      <c r="G187" s="64">
        <v>210</v>
      </c>
      <c r="H187" s="64">
        <v>230</v>
      </c>
    </row>
    <row r="188" spans="1:8" ht="63">
      <c r="A188" s="68" t="s">
        <v>563</v>
      </c>
      <c r="B188" s="62" t="s">
        <v>151</v>
      </c>
      <c r="C188" s="62"/>
      <c r="D188" s="62"/>
      <c r="E188" s="59" t="s">
        <v>564</v>
      </c>
      <c r="F188" s="59"/>
      <c r="G188" s="64">
        <f>G189+G192+G195</f>
        <v>16096</v>
      </c>
      <c r="H188" s="64">
        <f>H189+H192+H195</f>
        <v>17675.8</v>
      </c>
    </row>
    <row r="189" spans="1:8" ht="15.75">
      <c r="A189" s="61" t="s">
        <v>128</v>
      </c>
      <c r="B189" s="62"/>
      <c r="C189" s="62" t="s">
        <v>432</v>
      </c>
      <c r="D189" s="62" t="s">
        <v>403</v>
      </c>
      <c r="E189" s="88"/>
      <c r="F189" s="59"/>
      <c r="G189" s="64">
        <f>G190</f>
        <v>1596</v>
      </c>
      <c r="H189" s="64">
        <f>H190</f>
        <v>1675.8</v>
      </c>
    </row>
    <row r="190" spans="1:8" ht="15.75">
      <c r="A190" s="59" t="s">
        <v>565</v>
      </c>
      <c r="B190" s="62" t="s">
        <v>151</v>
      </c>
      <c r="C190" s="62" t="s">
        <v>432</v>
      </c>
      <c r="D190" s="62" t="s">
        <v>403</v>
      </c>
      <c r="E190" s="59" t="s">
        <v>566</v>
      </c>
      <c r="F190" s="59"/>
      <c r="G190" s="64">
        <f>G191</f>
        <v>1596</v>
      </c>
      <c r="H190" s="64">
        <f>H191</f>
        <v>1675.8</v>
      </c>
    </row>
    <row r="191" spans="1:8" ht="31.5">
      <c r="A191" s="61" t="s">
        <v>415</v>
      </c>
      <c r="B191" s="62" t="s">
        <v>151</v>
      </c>
      <c r="C191" s="62" t="s">
        <v>432</v>
      </c>
      <c r="D191" s="62" t="s">
        <v>403</v>
      </c>
      <c r="E191" s="59" t="s">
        <v>566</v>
      </c>
      <c r="F191" s="59">
        <v>244</v>
      </c>
      <c r="G191" s="64">
        <v>1596</v>
      </c>
      <c r="H191" s="64">
        <v>1675.8</v>
      </c>
    </row>
    <row r="192" spans="1:8" ht="15.75">
      <c r="A192" s="2" t="s">
        <v>345</v>
      </c>
      <c r="B192" s="62"/>
      <c r="C192" s="62" t="s">
        <v>428</v>
      </c>
      <c r="D192" s="62" t="s">
        <v>554</v>
      </c>
      <c r="E192" s="59"/>
      <c r="F192" s="59"/>
      <c r="G192" s="64">
        <f>G193</f>
        <v>7000</v>
      </c>
      <c r="H192" s="64">
        <f>H193</f>
        <v>7500</v>
      </c>
    </row>
    <row r="193" spans="1:8" ht="15.75">
      <c r="A193" s="59" t="s">
        <v>567</v>
      </c>
      <c r="B193" s="62" t="s">
        <v>151</v>
      </c>
      <c r="C193" s="62" t="s">
        <v>428</v>
      </c>
      <c r="D193" s="62" t="s">
        <v>554</v>
      </c>
      <c r="E193" s="59" t="s">
        <v>568</v>
      </c>
      <c r="F193" s="59"/>
      <c r="G193" s="64">
        <f>G194</f>
        <v>7000</v>
      </c>
      <c r="H193" s="64">
        <f>H194</f>
        <v>7500</v>
      </c>
    </row>
    <row r="194" spans="1:8" ht="31.5">
      <c r="A194" s="61" t="s">
        <v>415</v>
      </c>
      <c r="B194" s="62" t="s">
        <v>151</v>
      </c>
      <c r="C194" s="62" t="s">
        <v>428</v>
      </c>
      <c r="D194" s="62" t="s">
        <v>554</v>
      </c>
      <c r="E194" s="59" t="s">
        <v>568</v>
      </c>
      <c r="F194" s="59">
        <v>244</v>
      </c>
      <c r="G194" s="64">
        <v>7000</v>
      </c>
      <c r="H194" s="64">
        <v>7500</v>
      </c>
    </row>
    <row r="195" spans="1:8" ht="15.75">
      <c r="A195" s="61" t="s">
        <v>128</v>
      </c>
      <c r="B195" s="62" t="s">
        <v>151</v>
      </c>
      <c r="C195" s="62" t="s">
        <v>432</v>
      </c>
      <c r="D195" s="62" t="s">
        <v>403</v>
      </c>
      <c r="E195" s="59"/>
      <c r="F195" s="59"/>
      <c r="G195" s="64">
        <f>G196</f>
        <v>7500</v>
      </c>
      <c r="H195" s="64">
        <f>H196</f>
        <v>8500</v>
      </c>
    </row>
    <row r="196" spans="1:8" ht="15.75">
      <c r="A196" s="59" t="s">
        <v>569</v>
      </c>
      <c r="B196" s="62" t="s">
        <v>151</v>
      </c>
      <c r="C196" s="62" t="s">
        <v>432</v>
      </c>
      <c r="D196" s="62" t="s">
        <v>403</v>
      </c>
      <c r="E196" s="59" t="s">
        <v>570</v>
      </c>
      <c r="F196" s="59" t="s">
        <v>571</v>
      </c>
      <c r="G196" s="64">
        <f>G197+G198</f>
        <v>7500</v>
      </c>
      <c r="H196" s="64">
        <f>H197+H198</f>
        <v>8500</v>
      </c>
    </row>
    <row r="197" spans="1:8" ht="31.5">
      <c r="A197" s="2" t="s">
        <v>434</v>
      </c>
      <c r="B197" s="62" t="s">
        <v>151</v>
      </c>
      <c r="C197" s="62" t="s">
        <v>432</v>
      </c>
      <c r="D197" s="62" t="s">
        <v>403</v>
      </c>
      <c r="E197" s="59" t="s">
        <v>570</v>
      </c>
      <c r="F197" s="59">
        <v>243</v>
      </c>
      <c r="G197" s="64">
        <v>1000</v>
      </c>
      <c r="H197" s="64">
        <v>1500</v>
      </c>
    </row>
    <row r="198" spans="1:8" ht="31.5">
      <c r="A198" s="61" t="s">
        <v>415</v>
      </c>
      <c r="B198" s="62" t="s">
        <v>151</v>
      </c>
      <c r="C198" s="62" t="s">
        <v>432</v>
      </c>
      <c r="D198" s="62" t="s">
        <v>403</v>
      </c>
      <c r="E198" s="59" t="s">
        <v>570</v>
      </c>
      <c r="F198" s="59">
        <v>244</v>
      </c>
      <c r="G198" s="64">
        <v>6500</v>
      </c>
      <c r="H198" s="64">
        <v>7000</v>
      </c>
    </row>
    <row r="199" spans="1:8" ht="78.75">
      <c r="A199" s="68" t="s">
        <v>572</v>
      </c>
      <c r="B199" s="62" t="s">
        <v>151</v>
      </c>
      <c r="C199" s="62"/>
      <c r="D199" s="62"/>
      <c r="E199" s="59" t="s">
        <v>573</v>
      </c>
      <c r="F199" s="59"/>
      <c r="G199" s="64">
        <f aca="true" t="shared" si="0" ref="G199:H201">G200</f>
        <v>50</v>
      </c>
      <c r="H199" s="64">
        <f t="shared" si="0"/>
        <v>60</v>
      </c>
    </row>
    <row r="200" spans="1:8" ht="15.75">
      <c r="A200" s="2" t="s">
        <v>125</v>
      </c>
      <c r="B200" s="62" t="s">
        <v>151</v>
      </c>
      <c r="C200" s="62" t="s">
        <v>428</v>
      </c>
      <c r="D200" s="62" t="s">
        <v>429</v>
      </c>
      <c r="E200" s="59"/>
      <c r="F200" s="59"/>
      <c r="G200" s="64">
        <f t="shared" si="0"/>
        <v>50</v>
      </c>
      <c r="H200" s="64">
        <f t="shared" si="0"/>
        <v>60</v>
      </c>
    </row>
    <row r="201" spans="1:8" ht="31.5">
      <c r="A201" s="68" t="s">
        <v>574</v>
      </c>
      <c r="B201" s="62" t="s">
        <v>151</v>
      </c>
      <c r="C201" s="62" t="s">
        <v>428</v>
      </c>
      <c r="D201" s="62" t="s">
        <v>429</v>
      </c>
      <c r="E201" s="59" t="s">
        <v>575</v>
      </c>
      <c r="F201" s="59"/>
      <c r="G201" s="64">
        <f t="shared" si="0"/>
        <v>50</v>
      </c>
      <c r="H201" s="64">
        <f t="shared" si="0"/>
        <v>60</v>
      </c>
    </row>
    <row r="202" spans="1:8" ht="15.75">
      <c r="A202" s="2" t="s">
        <v>471</v>
      </c>
      <c r="B202" s="62" t="s">
        <v>151</v>
      </c>
      <c r="C202" s="62" t="s">
        <v>428</v>
      </c>
      <c r="D202" s="62" t="s">
        <v>429</v>
      </c>
      <c r="E202" s="59" t="s">
        <v>575</v>
      </c>
      <c r="F202" s="59">
        <v>852</v>
      </c>
      <c r="G202" s="64">
        <v>50</v>
      </c>
      <c r="H202" s="64">
        <v>60</v>
      </c>
    </row>
    <row r="203" spans="1:8" ht="15.75">
      <c r="A203" s="61" t="s">
        <v>145</v>
      </c>
      <c r="B203" s="62" t="s">
        <v>151</v>
      </c>
      <c r="C203" s="62"/>
      <c r="D203" s="62"/>
      <c r="E203" s="89" t="s">
        <v>399</v>
      </c>
      <c r="F203" s="63"/>
      <c r="G203" s="90">
        <f>G204+G208+G217</f>
        <v>12104.5</v>
      </c>
      <c r="H203" s="90">
        <f>H204+H208+H217</f>
        <v>12340.6</v>
      </c>
    </row>
    <row r="204" spans="1:8" ht="47.25">
      <c r="A204" s="65" t="s">
        <v>576</v>
      </c>
      <c r="B204" s="62" t="s">
        <v>151</v>
      </c>
      <c r="C204" s="62"/>
      <c r="D204" s="62"/>
      <c r="E204" s="91" t="s">
        <v>577</v>
      </c>
      <c r="F204" s="92"/>
      <c r="G204" s="93">
        <f aca="true" t="shared" si="1" ref="G204:H206">G205</f>
        <v>1545.7</v>
      </c>
      <c r="H204" s="93">
        <f t="shared" si="1"/>
        <v>1561.1</v>
      </c>
    </row>
    <row r="205" spans="1:8" ht="47.25">
      <c r="A205" s="61" t="s">
        <v>578</v>
      </c>
      <c r="B205" s="62" t="s">
        <v>151</v>
      </c>
      <c r="C205" s="62" t="s">
        <v>402</v>
      </c>
      <c r="D205" s="62" t="s">
        <v>428</v>
      </c>
      <c r="E205" s="94"/>
      <c r="F205" s="95"/>
      <c r="G205" s="90">
        <f t="shared" si="1"/>
        <v>1545.7</v>
      </c>
      <c r="H205" s="90">
        <f t="shared" si="1"/>
        <v>1561.1</v>
      </c>
    </row>
    <row r="206" spans="1:8" ht="63">
      <c r="A206" s="61" t="s">
        <v>579</v>
      </c>
      <c r="B206" s="62" t="s">
        <v>151</v>
      </c>
      <c r="C206" s="62" t="s">
        <v>402</v>
      </c>
      <c r="D206" s="62" t="s">
        <v>428</v>
      </c>
      <c r="E206" s="96" t="s">
        <v>580</v>
      </c>
      <c r="F206" s="97"/>
      <c r="G206" s="90">
        <f t="shared" si="1"/>
        <v>1545.7</v>
      </c>
      <c r="H206" s="90">
        <f t="shared" si="1"/>
        <v>1561.1</v>
      </c>
    </row>
    <row r="207" spans="1:8" ht="31.5">
      <c r="A207" s="61" t="s">
        <v>406</v>
      </c>
      <c r="B207" s="62" t="s">
        <v>151</v>
      </c>
      <c r="C207" s="62" t="s">
        <v>402</v>
      </c>
      <c r="D207" s="62" t="s">
        <v>428</v>
      </c>
      <c r="E207" s="96" t="s">
        <v>580</v>
      </c>
      <c r="F207" s="97">
        <v>121</v>
      </c>
      <c r="G207" s="104">
        <v>1545.7</v>
      </c>
      <c r="H207" s="104">
        <v>1561.1</v>
      </c>
    </row>
    <row r="208" spans="1:8" ht="31.5">
      <c r="A208" s="65" t="s">
        <v>410</v>
      </c>
      <c r="B208" s="62" t="s">
        <v>151</v>
      </c>
      <c r="C208" s="62"/>
      <c r="D208" s="62"/>
      <c r="E208" s="91" t="s">
        <v>411</v>
      </c>
      <c r="F208" s="92"/>
      <c r="G208" s="93">
        <f>G209</f>
        <v>9543.3</v>
      </c>
      <c r="H208" s="93">
        <f>H209</f>
        <v>9692.9</v>
      </c>
    </row>
    <row r="209" spans="1:8" ht="47.25">
      <c r="A209" s="61" t="s">
        <v>578</v>
      </c>
      <c r="B209" s="62" t="s">
        <v>151</v>
      </c>
      <c r="C209" s="62" t="s">
        <v>402</v>
      </c>
      <c r="D209" s="62" t="s">
        <v>428</v>
      </c>
      <c r="E209" s="94"/>
      <c r="F209" s="95"/>
      <c r="G209" s="90">
        <f>G210+G212</f>
        <v>9543.3</v>
      </c>
      <c r="H209" s="90">
        <f>H210+H212</f>
        <v>9692.9</v>
      </c>
    </row>
    <row r="210" spans="1:8" ht="63">
      <c r="A210" s="61" t="s">
        <v>581</v>
      </c>
      <c r="B210" s="62" t="s">
        <v>151</v>
      </c>
      <c r="C210" s="62" t="s">
        <v>402</v>
      </c>
      <c r="D210" s="62" t="s">
        <v>428</v>
      </c>
      <c r="E210" s="96" t="s">
        <v>582</v>
      </c>
      <c r="F210" s="97"/>
      <c r="G210" s="90">
        <f>G211</f>
        <v>7019.7</v>
      </c>
      <c r="H210" s="90">
        <f>H211</f>
        <v>7020.8</v>
      </c>
    </row>
    <row r="211" spans="1:8" ht="31.5">
      <c r="A211" s="61" t="s">
        <v>406</v>
      </c>
      <c r="B211" s="62" t="s">
        <v>151</v>
      </c>
      <c r="C211" s="62" t="s">
        <v>402</v>
      </c>
      <c r="D211" s="62" t="s">
        <v>428</v>
      </c>
      <c r="E211" s="96" t="s">
        <v>582</v>
      </c>
      <c r="F211" s="97">
        <v>121</v>
      </c>
      <c r="G211" s="104">
        <v>7019.7</v>
      </c>
      <c r="H211" s="104">
        <v>7020.8</v>
      </c>
    </row>
    <row r="212" spans="1:8" ht="63">
      <c r="A212" s="61" t="s">
        <v>412</v>
      </c>
      <c r="B212" s="62" t="s">
        <v>151</v>
      </c>
      <c r="C212" s="62" t="s">
        <v>402</v>
      </c>
      <c r="D212" s="62" t="s">
        <v>428</v>
      </c>
      <c r="E212" s="96" t="s">
        <v>413</v>
      </c>
      <c r="F212" s="97"/>
      <c r="G212" s="90">
        <f>G213+G214+G215+G216</f>
        <v>2523.6</v>
      </c>
      <c r="H212" s="90">
        <f>H213+H214+H215+H216</f>
        <v>2672.1</v>
      </c>
    </row>
    <row r="213" spans="1:8" ht="31.5">
      <c r="A213" s="61" t="s">
        <v>409</v>
      </c>
      <c r="B213" s="62" t="s">
        <v>151</v>
      </c>
      <c r="C213" s="62" t="s">
        <v>402</v>
      </c>
      <c r="D213" s="62" t="s">
        <v>428</v>
      </c>
      <c r="E213" s="96" t="s">
        <v>413</v>
      </c>
      <c r="F213" s="97">
        <v>122</v>
      </c>
      <c r="G213" s="104">
        <v>60.5</v>
      </c>
      <c r="H213" s="104">
        <v>63.5</v>
      </c>
    </row>
    <row r="214" spans="1:8" ht="31.5">
      <c r="A214" s="61" t="s">
        <v>414</v>
      </c>
      <c r="B214" s="62" t="s">
        <v>151</v>
      </c>
      <c r="C214" s="62" t="s">
        <v>402</v>
      </c>
      <c r="D214" s="62" t="s">
        <v>428</v>
      </c>
      <c r="E214" s="96" t="s">
        <v>413</v>
      </c>
      <c r="F214" s="97">
        <v>242</v>
      </c>
      <c r="G214" s="104">
        <v>758.1</v>
      </c>
      <c r="H214" s="104">
        <v>803.6</v>
      </c>
    </row>
    <row r="215" spans="1:8" ht="31.5">
      <c r="A215" s="61" t="s">
        <v>415</v>
      </c>
      <c r="B215" s="62" t="s">
        <v>151</v>
      </c>
      <c r="C215" s="62" t="s">
        <v>402</v>
      </c>
      <c r="D215" s="62" t="s">
        <v>428</v>
      </c>
      <c r="E215" s="96" t="s">
        <v>413</v>
      </c>
      <c r="F215" s="97">
        <v>244</v>
      </c>
      <c r="G215" s="104">
        <v>1500</v>
      </c>
      <c r="H215" s="104">
        <v>1600</v>
      </c>
    </row>
    <row r="216" spans="1:8" ht="15.75">
      <c r="A216" s="61" t="s">
        <v>416</v>
      </c>
      <c r="B216" s="62" t="s">
        <v>151</v>
      </c>
      <c r="C216" s="62" t="s">
        <v>402</v>
      </c>
      <c r="D216" s="62" t="s">
        <v>428</v>
      </c>
      <c r="E216" s="96" t="s">
        <v>413</v>
      </c>
      <c r="F216" s="97">
        <v>852</v>
      </c>
      <c r="G216" s="104">
        <v>205</v>
      </c>
      <c r="H216" s="104">
        <v>205</v>
      </c>
    </row>
    <row r="217" spans="1:8" ht="31.5">
      <c r="A217" s="65" t="s">
        <v>583</v>
      </c>
      <c r="B217" s="62" t="s">
        <v>151</v>
      </c>
      <c r="C217" s="62" t="s">
        <v>402</v>
      </c>
      <c r="D217" s="62" t="s">
        <v>428</v>
      </c>
      <c r="E217" s="91" t="s">
        <v>584</v>
      </c>
      <c r="F217" s="92"/>
      <c r="G217" s="93">
        <f>G218+G222</f>
        <v>1015.5</v>
      </c>
      <c r="H217" s="93">
        <f>H218+H222</f>
        <v>1086.6</v>
      </c>
    </row>
    <row r="218" spans="1:8" ht="47.25">
      <c r="A218" s="61" t="s">
        <v>578</v>
      </c>
      <c r="B218" s="62" t="s">
        <v>151</v>
      </c>
      <c r="C218" s="62" t="s">
        <v>402</v>
      </c>
      <c r="D218" s="62" t="s">
        <v>428</v>
      </c>
      <c r="E218" s="94"/>
      <c r="F218" s="95"/>
      <c r="G218" s="90">
        <f>G219</f>
        <v>579.5</v>
      </c>
      <c r="H218" s="90">
        <f>H219</f>
        <v>620.1</v>
      </c>
    </row>
    <row r="219" spans="1:8" ht="63">
      <c r="A219" s="61" t="s">
        <v>585</v>
      </c>
      <c r="B219" s="62" t="s">
        <v>151</v>
      </c>
      <c r="C219" s="62" t="s">
        <v>402</v>
      </c>
      <c r="D219" s="62" t="s">
        <v>428</v>
      </c>
      <c r="E219" s="96" t="s">
        <v>586</v>
      </c>
      <c r="F219" s="97"/>
      <c r="G219" s="90">
        <f>G220+G221</f>
        <v>579.5</v>
      </c>
      <c r="H219" s="90">
        <f>H220+H221</f>
        <v>620.1</v>
      </c>
    </row>
    <row r="220" spans="1:8" ht="31.5">
      <c r="A220" s="61" t="s">
        <v>406</v>
      </c>
      <c r="B220" s="62" t="s">
        <v>151</v>
      </c>
      <c r="C220" s="62" t="s">
        <v>402</v>
      </c>
      <c r="D220" s="62" t="s">
        <v>428</v>
      </c>
      <c r="E220" s="96" t="s">
        <v>586</v>
      </c>
      <c r="F220" s="97">
        <v>121</v>
      </c>
      <c r="G220" s="104">
        <v>531.6</v>
      </c>
      <c r="H220" s="104">
        <v>563.5</v>
      </c>
    </row>
    <row r="221" spans="1:8" ht="31.5">
      <c r="A221" s="61" t="s">
        <v>415</v>
      </c>
      <c r="B221" s="62" t="s">
        <v>151</v>
      </c>
      <c r="C221" s="62" t="s">
        <v>402</v>
      </c>
      <c r="D221" s="62" t="s">
        <v>428</v>
      </c>
      <c r="E221" s="96" t="s">
        <v>586</v>
      </c>
      <c r="F221" s="97">
        <v>244</v>
      </c>
      <c r="G221" s="90">
        <v>47.9</v>
      </c>
      <c r="H221" s="90">
        <v>56.6</v>
      </c>
    </row>
    <row r="222" spans="1:8" ht="15.75">
      <c r="A222" s="98" t="s">
        <v>349</v>
      </c>
      <c r="B222" s="62" t="s">
        <v>151</v>
      </c>
      <c r="C222" s="62" t="s">
        <v>437</v>
      </c>
      <c r="D222" s="62" t="s">
        <v>403</v>
      </c>
      <c r="E222" s="96"/>
      <c r="F222" s="97"/>
      <c r="G222" s="90">
        <f>G223</f>
        <v>436</v>
      </c>
      <c r="H222" s="90">
        <f>H223</f>
        <v>466.5</v>
      </c>
    </row>
    <row r="223" spans="1:8" ht="47.25">
      <c r="A223" s="61" t="s">
        <v>587</v>
      </c>
      <c r="B223" s="62" t="s">
        <v>151</v>
      </c>
      <c r="C223" s="62" t="s">
        <v>437</v>
      </c>
      <c r="D223" s="62" t="s">
        <v>403</v>
      </c>
      <c r="E223" s="96" t="s">
        <v>588</v>
      </c>
      <c r="F223" s="97"/>
      <c r="G223" s="90">
        <f>G224+G225+G226+G227</f>
        <v>436</v>
      </c>
      <c r="H223" s="90">
        <f>H224+H225+H226+H227</f>
        <v>466.5</v>
      </c>
    </row>
    <row r="224" spans="1:8" ht="31.5">
      <c r="A224" s="61" t="s">
        <v>406</v>
      </c>
      <c r="B224" s="62" t="s">
        <v>151</v>
      </c>
      <c r="C224" s="62" t="s">
        <v>437</v>
      </c>
      <c r="D224" s="62" t="s">
        <v>403</v>
      </c>
      <c r="E224" s="96" t="s">
        <v>588</v>
      </c>
      <c r="F224" s="97">
        <v>121</v>
      </c>
      <c r="G224" s="104">
        <v>405.3</v>
      </c>
      <c r="H224" s="104">
        <v>429.6</v>
      </c>
    </row>
    <row r="225" spans="1:8" ht="31.5">
      <c r="A225" s="61" t="s">
        <v>409</v>
      </c>
      <c r="B225" s="62" t="s">
        <v>151</v>
      </c>
      <c r="C225" s="62" t="s">
        <v>437</v>
      </c>
      <c r="D225" s="62" t="s">
        <v>403</v>
      </c>
      <c r="E225" s="96" t="s">
        <v>588</v>
      </c>
      <c r="F225" s="97">
        <v>122</v>
      </c>
      <c r="G225" s="90">
        <v>3.5</v>
      </c>
      <c r="H225" s="90">
        <v>3.5</v>
      </c>
    </row>
    <row r="226" spans="1:8" ht="31.5">
      <c r="A226" s="61" t="s">
        <v>414</v>
      </c>
      <c r="B226" s="62" t="s">
        <v>151</v>
      </c>
      <c r="C226" s="62" t="s">
        <v>437</v>
      </c>
      <c r="D226" s="62" t="s">
        <v>403</v>
      </c>
      <c r="E226" s="96" t="s">
        <v>588</v>
      </c>
      <c r="F226" s="97">
        <v>242</v>
      </c>
      <c r="G226" s="90">
        <v>12</v>
      </c>
      <c r="H226" s="90">
        <v>12</v>
      </c>
    </row>
    <row r="227" spans="1:8" ht="31.5">
      <c r="A227" s="61" t="s">
        <v>415</v>
      </c>
      <c r="B227" s="62" t="s">
        <v>151</v>
      </c>
      <c r="C227" s="62" t="s">
        <v>437</v>
      </c>
      <c r="D227" s="62" t="s">
        <v>403</v>
      </c>
      <c r="E227" s="96" t="s">
        <v>588</v>
      </c>
      <c r="F227" s="97">
        <v>244</v>
      </c>
      <c r="G227" s="90">
        <v>15.2</v>
      </c>
      <c r="H227" s="90">
        <v>21.4</v>
      </c>
    </row>
    <row r="228" spans="1:8" ht="63">
      <c r="A228" s="61" t="s">
        <v>417</v>
      </c>
      <c r="B228" s="62" t="s">
        <v>151</v>
      </c>
      <c r="C228" s="62"/>
      <c r="D228" s="62"/>
      <c r="E228" s="96" t="s">
        <v>418</v>
      </c>
      <c r="F228" s="97"/>
      <c r="G228" s="90">
        <f>G229</f>
        <v>14735.599999999999</v>
      </c>
      <c r="H228" s="90">
        <f>H229</f>
        <v>14401.8</v>
      </c>
    </row>
    <row r="229" spans="1:8" ht="15.75">
      <c r="A229" s="61" t="s">
        <v>419</v>
      </c>
      <c r="B229" s="62" t="s">
        <v>151</v>
      </c>
      <c r="C229" s="62"/>
      <c r="D229" s="62"/>
      <c r="E229" s="96" t="s">
        <v>420</v>
      </c>
      <c r="F229" s="97"/>
      <c r="G229" s="90">
        <f>G230+G237+G241+G244+G247+G250+G253+G256+G259+G262+G265+G268+G274+G271</f>
        <v>14735.599999999999</v>
      </c>
      <c r="H229" s="90">
        <f>H230+H237+H241+H244+H247+H250+H253+H256+H259+H262+H265+H268+H274+H271</f>
        <v>14401.8</v>
      </c>
    </row>
    <row r="230" spans="1:8" ht="78.75">
      <c r="A230" s="61" t="s">
        <v>589</v>
      </c>
      <c r="B230" s="62" t="s">
        <v>151</v>
      </c>
      <c r="C230" s="62"/>
      <c r="D230" s="62"/>
      <c r="E230" s="96" t="s">
        <v>590</v>
      </c>
      <c r="F230" s="97"/>
      <c r="G230" s="90">
        <f>G232+G233+G234+G235+G236</f>
        <v>7698.599999999999</v>
      </c>
      <c r="H230" s="90">
        <f>H232+H233+H234+H235+H236</f>
        <v>8160.8</v>
      </c>
    </row>
    <row r="231" spans="1:8" ht="15.75">
      <c r="A231" s="61" t="s">
        <v>124</v>
      </c>
      <c r="B231" s="62" t="s">
        <v>151</v>
      </c>
      <c r="C231" s="62" t="s">
        <v>402</v>
      </c>
      <c r="D231" s="62" t="s">
        <v>452</v>
      </c>
      <c r="E231" s="96"/>
      <c r="F231" s="97"/>
      <c r="G231" s="90">
        <f>G230</f>
        <v>7698.599999999999</v>
      </c>
      <c r="H231" s="90">
        <f>H230</f>
        <v>8160.8</v>
      </c>
    </row>
    <row r="232" spans="1:8" ht="31.5">
      <c r="A232" s="61" t="s">
        <v>445</v>
      </c>
      <c r="B232" s="62" t="s">
        <v>151</v>
      </c>
      <c r="C232" s="62" t="s">
        <v>402</v>
      </c>
      <c r="D232" s="62" t="s">
        <v>452</v>
      </c>
      <c r="E232" s="96" t="s">
        <v>590</v>
      </c>
      <c r="F232" s="97">
        <v>111</v>
      </c>
      <c r="G232" s="104">
        <v>4786.9</v>
      </c>
      <c r="H232" s="104">
        <v>5074.1</v>
      </c>
    </row>
    <row r="233" spans="1:8" ht="15.75">
      <c r="A233" s="2" t="s">
        <v>446</v>
      </c>
      <c r="B233" s="62" t="s">
        <v>151</v>
      </c>
      <c r="C233" s="62" t="s">
        <v>402</v>
      </c>
      <c r="D233" s="62" t="s">
        <v>452</v>
      </c>
      <c r="E233" s="96" t="s">
        <v>590</v>
      </c>
      <c r="F233" s="99">
        <v>112</v>
      </c>
      <c r="G233" s="104">
        <v>8.5</v>
      </c>
      <c r="H233" s="104">
        <v>9</v>
      </c>
    </row>
    <row r="234" spans="1:8" ht="31.5">
      <c r="A234" s="61" t="s">
        <v>414</v>
      </c>
      <c r="B234" s="62" t="s">
        <v>151</v>
      </c>
      <c r="C234" s="62" t="s">
        <v>402</v>
      </c>
      <c r="D234" s="62" t="s">
        <v>452</v>
      </c>
      <c r="E234" s="96" t="s">
        <v>590</v>
      </c>
      <c r="F234" s="97">
        <v>242</v>
      </c>
      <c r="G234" s="104">
        <v>1182.5</v>
      </c>
      <c r="H234" s="104">
        <v>1253.9</v>
      </c>
    </row>
    <row r="235" spans="1:8" ht="31.5">
      <c r="A235" s="61" t="s">
        <v>415</v>
      </c>
      <c r="B235" s="62" t="s">
        <v>151</v>
      </c>
      <c r="C235" s="62" t="s">
        <v>402</v>
      </c>
      <c r="D235" s="62" t="s">
        <v>452</v>
      </c>
      <c r="E235" s="96" t="s">
        <v>590</v>
      </c>
      <c r="F235" s="97">
        <v>244</v>
      </c>
      <c r="G235" s="104">
        <v>1718.7</v>
      </c>
      <c r="H235" s="104">
        <v>1821.8</v>
      </c>
    </row>
    <row r="236" spans="1:8" ht="15.75">
      <c r="A236" s="61" t="s">
        <v>416</v>
      </c>
      <c r="B236" s="62" t="s">
        <v>151</v>
      </c>
      <c r="C236" s="62" t="s">
        <v>402</v>
      </c>
      <c r="D236" s="62" t="s">
        <v>452</v>
      </c>
      <c r="E236" s="96" t="s">
        <v>590</v>
      </c>
      <c r="F236" s="97">
        <v>852</v>
      </c>
      <c r="G236" s="90">
        <v>2</v>
      </c>
      <c r="H236" s="90">
        <v>2</v>
      </c>
    </row>
    <row r="237" spans="1:8" ht="78.75">
      <c r="A237" s="61" t="s">
        <v>591</v>
      </c>
      <c r="B237" s="62" t="s">
        <v>151</v>
      </c>
      <c r="C237" s="100"/>
      <c r="D237" s="100"/>
      <c r="E237" s="96" t="s">
        <v>592</v>
      </c>
      <c r="F237" s="97"/>
      <c r="G237" s="90">
        <f>G239</f>
        <v>550</v>
      </c>
      <c r="H237" s="90">
        <f>H239</f>
        <v>600</v>
      </c>
    </row>
    <row r="238" spans="1:8" ht="15.75">
      <c r="A238" s="61" t="s">
        <v>147</v>
      </c>
      <c r="B238" s="62"/>
      <c r="C238" s="62" t="s">
        <v>402</v>
      </c>
      <c r="D238" s="62" t="s">
        <v>468</v>
      </c>
      <c r="E238" s="96"/>
      <c r="F238" s="97"/>
      <c r="G238" s="90">
        <f>G237</f>
        <v>550</v>
      </c>
      <c r="H238" s="90">
        <f>H237</f>
        <v>600</v>
      </c>
    </row>
    <row r="239" spans="1:8" ht="15.75">
      <c r="A239" s="61" t="s">
        <v>593</v>
      </c>
      <c r="B239" s="62" t="s">
        <v>151</v>
      </c>
      <c r="C239" s="62" t="s">
        <v>402</v>
      </c>
      <c r="D239" s="62" t="s">
        <v>468</v>
      </c>
      <c r="E239" s="96" t="s">
        <v>592</v>
      </c>
      <c r="F239" s="97">
        <v>870</v>
      </c>
      <c r="G239" s="104">
        <v>550</v>
      </c>
      <c r="H239" s="104">
        <v>600</v>
      </c>
    </row>
    <row r="240" spans="1:8" ht="15.75">
      <c r="A240" s="61" t="s">
        <v>124</v>
      </c>
      <c r="B240" s="62" t="s">
        <v>151</v>
      </c>
      <c r="C240" s="62" t="s">
        <v>402</v>
      </c>
      <c r="D240" s="62" t="s">
        <v>452</v>
      </c>
      <c r="E240" s="96"/>
      <c r="F240" s="97"/>
      <c r="G240" s="90"/>
      <c r="H240" s="90"/>
    </row>
    <row r="241" spans="1:8" ht="63">
      <c r="A241" s="61" t="s">
        <v>594</v>
      </c>
      <c r="B241" s="62" t="s">
        <v>151</v>
      </c>
      <c r="C241" s="62"/>
      <c r="D241" s="62"/>
      <c r="E241" s="96" t="s">
        <v>595</v>
      </c>
      <c r="F241" s="97"/>
      <c r="G241" s="90">
        <f>G243</f>
        <v>0</v>
      </c>
      <c r="H241" s="90">
        <f>H243</f>
        <v>0</v>
      </c>
    </row>
    <row r="242" spans="1:8" ht="15.75">
      <c r="A242" s="61" t="s">
        <v>124</v>
      </c>
      <c r="B242" s="62" t="s">
        <v>151</v>
      </c>
      <c r="C242" s="62" t="s">
        <v>402</v>
      </c>
      <c r="D242" s="62" t="s">
        <v>452</v>
      </c>
      <c r="E242" s="96"/>
      <c r="F242" s="97"/>
      <c r="G242" s="90">
        <f>G243</f>
        <v>0</v>
      </c>
      <c r="H242" s="90">
        <f>H243</f>
        <v>0</v>
      </c>
    </row>
    <row r="243" spans="1:8" ht="15.75">
      <c r="A243" s="61" t="s">
        <v>416</v>
      </c>
      <c r="B243" s="62" t="s">
        <v>151</v>
      </c>
      <c r="C243" s="62" t="s">
        <v>402</v>
      </c>
      <c r="D243" s="62" t="s">
        <v>452</v>
      </c>
      <c r="E243" s="96" t="s">
        <v>595</v>
      </c>
      <c r="F243" s="97">
        <v>852</v>
      </c>
      <c r="G243" s="104">
        <v>0</v>
      </c>
      <c r="H243" s="104">
        <v>0</v>
      </c>
    </row>
    <row r="244" spans="1:8" ht="94.5">
      <c r="A244" s="61" t="s">
        <v>596</v>
      </c>
      <c r="B244" s="62" t="s">
        <v>151</v>
      </c>
      <c r="C244" s="62"/>
      <c r="D244" s="62"/>
      <c r="E244" s="96" t="s">
        <v>597</v>
      </c>
      <c r="F244" s="97"/>
      <c r="G244" s="90">
        <f>G246</f>
        <v>1000</v>
      </c>
      <c r="H244" s="90">
        <f>H246</f>
        <v>500</v>
      </c>
    </row>
    <row r="245" spans="1:8" ht="15.75">
      <c r="A245" s="61" t="s">
        <v>124</v>
      </c>
      <c r="B245" s="62" t="s">
        <v>151</v>
      </c>
      <c r="C245" s="62" t="s">
        <v>402</v>
      </c>
      <c r="D245" s="62" t="s">
        <v>452</v>
      </c>
      <c r="E245" s="96"/>
      <c r="F245" s="97"/>
      <c r="G245" s="90">
        <f>G246</f>
        <v>1000</v>
      </c>
      <c r="H245" s="90">
        <f>H246</f>
        <v>500</v>
      </c>
    </row>
    <row r="246" spans="1:8" ht="31.5">
      <c r="A246" s="61" t="s">
        <v>415</v>
      </c>
      <c r="B246" s="62" t="s">
        <v>151</v>
      </c>
      <c r="C246" s="62" t="s">
        <v>402</v>
      </c>
      <c r="D246" s="62" t="s">
        <v>452</v>
      </c>
      <c r="E246" s="96" t="s">
        <v>597</v>
      </c>
      <c r="F246" s="97">
        <v>244</v>
      </c>
      <c r="G246" s="105">
        <v>1000</v>
      </c>
      <c r="H246" s="105">
        <v>500</v>
      </c>
    </row>
    <row r="247" spans="1:8" ht="78.75">
      <c r="A247" s="61" t="s">
        <v>598</v>
      </c>
      <c r="B247" s="62" t="s">
        <v>151</v>
      </c>
      <c r="C247" s="62"/>
      <c r="D247" s="62"/>
      <c r="E247" s="96" t="s">
        <v>599</v>
      </c>
      <c r="F247" s="97"/>
      <c r="G247" s="90">
        <f>G249</f>
        <v>25</v>
      </c>
      <c r="H247" s="90">
        <f>H249</f>
        <v>27</v>
      </c>
    </row>
    <row r="248" spans="1:8" ht="15.75">
      <c r="A248" s="61" t="s">
        <v>124</v>
      </c>
      <c r="B248" s="62" t="s">
        <v>151</v>
      </c>
      <c r="C248" s="62" t="s">
        <v>402</v>
      </c>
      <c r="D248" s="62" t="s">
        <v>452</v>
      </c>
      <c r="E248" s="96"/>
      <c r="F248" s="97"/>
      <c r="G248" s="90">
        <f>G249</f>
        <v>25</v>
      </c>
      <c r="H248" s="90">
        <f>H249</f>
        <v>27</v>
      </c>
    </row>
    <row r="249" spans="1:8" ht="15.75">
      <c r="A249" s="61" t="s">
        <v>416</v>
      </c>
      <c r="B249" s="62" t="s">
        <v>151</v>
      </c>
      <c r="C249" s="62" t="s">
        <v>402</v>
      </c>
      <c r="D249" s="62" t="s">
        <v>452</v>
      </c>
      <c r="E249" s="96" t="s">
        <v>599</v>
      </c>
      <c r="F249" s="97">
        <v>852</v>
      </c>
      <c r="G249" s="104">
        <v>25</v>
      </c>
      <c r="H249" s="104">
        <v>27</v>
      </c>
    </row>
    <row r="250" spans="1:8" ht="78.75">
      <c r="A250" s="61" t="s">
        <v>600</v>
      </c>
      <c r="B250" s="62" t="s">
        <v>151</v>
      </c>
      <c r="C250" s="62"/>
      <c r="D250" s="62"/>
      <c r="E250" s="96" t="s">
        <v>601</v>
      </c>
      <c r="F250" s="97"/>
      <c r="G250" s="90">
        <f>G252</f>
        <v>2250</v>
      </c>
      <c r="H250" s="90">
        <f>H252</f>
        <v>2300</v>
      </c>
    </row>
    <row r="251" spans="1:8" ht="15.75">
      <c r="A251" s="61" t="s">
        <v>124</v>
      </c>
      <c r="B251" s="62" t="s">
        <v>151</v>
      </c>
      <c r="C251" s="62" t="s">
        <v>402</v>
      </c>
      <c r="D251" s="62" t="s">
        <v>452</v>
      </c>
      <c r="E251" s="96"/>
      <c r="F251" s="97"/>
      <c r="G251" s="90">
        <f>G252</f>
        <v>2250</v>
      </c>
      <c r="H251" s="90">
        <f>H252</f>
        <v>2300</v>
      </c>
    </row>
    <row r="252" spans="1:8" ht="31.5">
      <c r="A252" s="61" t="s">
        <v>415</v>
      </c>
      <c r="B252" s="62" t="s">
        <v>151</v>
      </c>
      <c r="C252" s="62" t="s">
        <v>402</v>
      </c>
      <c r="D252" s="62" t="s">
        <v>452</v>
      </c>
      <c r="E252" s="96" t="s">
        <v>601</v>
      </c>
      <c r="F252" s="97">
        <v>244</v>
      </c>
      <c r="G252" s="104">
        <v>2250</v>
      </c>
      <c r="H252" s="104">
        <v>2300</v>
      </c>
    </row>
    <row r="253" spans="1:8" ht="78.75">
      <c r="A253" s="61" t="s">
        <v>602</v>
      </c>
      <c r="B253" s="62" t="s">
        <v>151</v>
      </c>
      <c r="C253" s="62"/>
      <c r="D253" s="62"/>
      <c r="E253" s="96" t="s">
        <v>603</v>
      </c>
      <c r="F253" s="97"/>
      <c r="G253" s="90">
        <f>G255</f>
        <v>10</v>
      </c>
      <c r="H253" s="90">
        <f>H255</f>
        <v>10</v>
      </c>
    </row>
    <row r="254" spans="1:8" ht="15.75">
      <c r="A254" s="61" t="s">
        <v>124</v>
      </c>
      <c r="B254" s="62" t="s">
        <v>151</v>
      </c>
      <c r="C254" s="62" t="s">
        <v>402</v>
      </c>
      <c r="D254" s="62" t="s">
        <v>452</v>
      </c>
      <c r="E254" s="96"/>
      <c r="F254" s="97"/>
      <c r="G254" s="90">
        <f>G255</f>
        <v>10</v>
      </c>
      <c r="H254" s="90">
        <f>H255</f>
        <v>10</v>
      </c>
    </row>
    <row r="255" spans="1:8" ht="15.75">
      <c r="A255" s="61" t="s">
        <v>455</v>
      </c>
      <c r="B255" s="62" t="s">
        <v>151</v>
      </c>
      <c r="C255" s="62" t="s">
        <v>402</v>
      </c>
      <c r="D255" s="62" t="s">
        <v>452</v>
      </c>
      <c r="E255" s="96" t="s">
        <v>603</v>
      </c>
      <c r="F255" s="97">
        <v>350</v>
      </c>
      <c r="G255" s="104">
        <v>10</v>
      </c>
      <c r="H255" s="104">
        <v>10</v>
      </c>
    </row>
    <row r="256" spans="1:8" ht="78.75">
      <c r="A256" s="61" t="s">
        <v>604</v>
      </c>
      <c r="B256" s="62" t="s">
        <v>151</v>
      </c>
      <c r="C256" s="62"/>
      <c r="D256" s="62"/>
      <c r="E256" s="96" t="s">
        <v>605</v>
      </c>
      <c r="F256" s="97"/>
      <c r="G256" s="90">
        <f>G258</f>
        <v>230</v>
      </c>
      <c r="H256" s="90">
        <f>H258</f>
        <v>250</v>
      </c>
    </row>
    <row r="257" spans="1:8" ht="15.75">
      <c r="A257" s="61" t="s">
        <v>124</v>
      </c>
      <c r="B257" s="62" t="s">
        <v>151</v>
      </c>
      <c r="C257" s="62" t="s">
        <v>402</v>
      </c>
      <c r="D257" s="62" t="s">
        <v>452</v>
      </c>
      <c r="E257" s="96"/>
      <c r="F257" s="97"/>
      <c r="G257" s="90">
        <f>G258</f>
        <v>230</v>
      </c>
      <c r="H257" s="90">
        <f>H258</f>
        <v>250</v>
      </c>
    </row>
    <row r="258" spans="1:8" ht="31.5">
      <c r="A258" s="61" t="s">
        <v>415</v>
      </c>
      <c r="B258" s="62" t="s">
        <v>151</v>
      </c>
      <c r="C258" s="62" t="s">
        <v>402</v>
      </c>
      <c r="D258" s="62" t="s">
        <v>452</v>
      </c>
      <c r="E258" s="96" t="s">
        <v>605</v>
      </c>
      <c r="F258" s="97">
        <v>244</v>
      </c>
      <c r="G258" s="104">
        <v>230</v>
      </c>
      <c r="H258" s="104">
        <v>250</v>
      </c>
    </row>
    <row r="259" spans="1:8" ht="110.25">
      <c r="A259" s="61" t="s">
        <v>0</v>
      </c>
      <c r="B259" s="62" t="s">
        <v>151</v>
      </c>
      <c r="C259" s="62"/>
      <c r="D259" s="62"/>
      <c r="E259" s="96" t="s">
        <v>1</v>
      </c>
      <c r="F259" s="97"/>
      <c r="G259" s="90">
        <f>G261</f>
        <v>20</v>
      </c>
      <c r="H259" s="90">
        <f>H261</f>
        <v>20</v>
      </c>
    </row>
    <row r="260" spans="1:8" ht="15.75">
      <c r="A260" s="2" t="s">
        <v>149</v>
      </c>
      <c r="B260" s="62"/>
      <c r="C260" s="62" t="s">
        <v>428</v>
      </c>
      <c r="D260" s="62" t="s">
        <v>437</v>
      </c>
      <c r="E260" s="96"/>
      <c r="F260" s="97"/>
      <c r="G260" s="90">
        <f>G259</f>
        <v>20</v>
      </c>
      <c r="H260" s="90">
        <f>H259</f>
        <v>20</v>
      </c>
    </row>
    <row r="261" spans="1:8" ht="31.5">
      <c r="A261" s="61" t="s">
        <v>415</v>
      </c>
      <c r="B261" s="62" t="s">
        <v>151</v>
      </c>
      <c r="C261" s="62" t="s">
        <v>428</v>
      </c>
      <c r="D261" s="62" t="s">
        <v>437</v>
      </c>
      <c r="E261" s="96" t="s">
        <v>1</v>
      </c>
      <c r="F261" s="97">
        <v>244</v>
      </c>
      <c r="G261" s="90">
        <v>20</v>
      </c>
      <c r="H261" s="90">
        <v>20</v>
      </c>
    </row>
    <row r="262" spans="1:8" ht="78.75">
      <c r="A262" s="61" t="s">
        <v>2</v>
      </c>
      <c r="B262" s="62" t="s">
        <v>151</v>
      </c>
      <c r="C262" s="62"/>
      <c r="D262" s="62"/>
      <c r="E262" s="96" t="s">
        <v>3</v>
      </c>
      <c r="F262" s="97"/>
      <c r="G262" s="90">
        <f>G264</f>
        <v>600</v>
      </c>
      <c r="H262" s="90">
        <f>H264</f>
        <v>650</v>
      </c>
    </row>
    <row r="263" spans="1:8" ht="15.75">
      <c r="A263" s="61" t="s">
        <v>125</v>
      </c>
      <c r="B263" s="62" t="s">
        <v>151</v>
      </c>
      <c r="C263" s="62" t="s">
        <v>428</v>
      </c>
      <c r="D263" s="62" t="s">
        <v>429</v>
      </c>
      <c r="E263" s="96"/>
      <c r="F263" s="97"/>
      <c r="G263" s="90">
        <f>G264</f>
        <v>600</v>
      </c>
      <c r="H263" s="90">
        <f>H264</f>
        <v>650</v>
      </c>
    </row>
    <row r="264" spans="1:8" ht="31.5">
      <c r="A264" s="61" t="s">
        <v>415</v>
      </c>
      <c r="B264" s="62" t="s">
        <v>151</v>
      </c>
      <c r="C264" s="62" t="s">
        <v>428</v>
      </c>
      <c r="D264" s="62" t="s">
        <v>429</v>
      </c>
      <c r="E264" s="96" t="s">
        <v>3</v>
      </c>
      <c r="F264" s="97">
        <v>244</v>
      </c>
      <c r="G264" s="90">
        <v>600</v>
      </c>
      <c r="H264" s="90">
        <v>650</v>
      </c>
    </row>
    <row r="265" spans="1:8" ht="78.75">
      <c r="A265" s="61" t="s">
        <v>4</v>
      </c>
      <c r="B265" s="62" t="s">
        <v>151</v>
      </c>
      <c r="C265" s="62"/>
      <c r="D265" s="62"/>
      <c r="E265" s="96" t="s">
        <v>5</v>
      </c>
      <c r="F265" s="97"/>
      <c r="G265" s="90">
        <f>G267</f>
        <v>1500</v>
      </c>
      <c r="H265" s="90">
        <f>H267</f>
        <v>1000</v>
      </c>
    </row>
    <row r="266" spans="1:8" ht="15.75">
      <c r="A266" s="61" t="s">
        <v>125</v>
      </c>
      <c r="B266" s="62" t="s">
        <v>151</v>
      </c>
      <c r="C266" s="62" t="s">
        <v>428</v>
      </c>
      <c r="D266" s="62" t="s">
        <v>429</v>
      </c>
      <c r="E266" s="96"/>
      <c r="F266" s="97"/>
      <c r="G266" s="90">
        <f>G267</f>
        <v>1500</v>
      </c>
      <c r="H266" s="90">
        <f>H267</f>
        <v>1000</v>
      </c>
    </row>
    <row r="267" spans="1:8" ht="31.5">
      <c r="A267" s="61" t="s">
        <v>415</v>
      </c>
      <c r="B267" s="62" t="s">
        <v>151</v>
      </c>
      <c r="C267" s="62" t="s">
        <v>428</v>
      </c>
      <c r="D267" s="62" t="s">
        <v>429</v>
      </c>
      <c r="E267" s="96" t="s">
        <v>5</v>
      </c>
      <c r="F267" s="97">
        <v>244</v>
      </c>
      <c r="G267" s="90">
        <v>1500</v>
      </c>
      <c r="H267" s="90">
        <v>1000</v>
      </c>
    </row>
    <row r="268" spans="1:8" ht="78.75">
      <c r="A268" s="61" t="s">
        <v>6</v>
      </c>
      <c r="B268" s="62" t="s">
        <v>151</v>
      </c>
      <c r="C268" s="62"/>
      <c r="D268" s="62"/>
      <c r="E268" s="96" t="s">
        <v>422</v>
      </c>
      <c r="F268" s="97"/>
      <c r="G268" s="90">
        <f>G270</f>
        <v>72</v>
      </c>
      <c r="H268" s="90">
        <f>H270</f>
        <v>84</v>
      </c>
    </row>
    <row r="269" spans="1:8" ht="15.75">
      <c r="A269" s="2" t="s">
        <v>130</v>
      </c>
      <c r="B269" s="62" t="s">
        <v>151</v>
      </c>
      <c r="C269" s="62" t="s">
        <v>518</v>
      </c>
      <c r="D269" s="62" t="s">
        <v>403</v>
      </c>
      <c r="E269" s="96"/>
      <c r="F269" s="97"/>
      <c r="G269" s="90">
        <f>G268</f>
        <v>72</v>
      </c>
      <c r="H269" s="90">
        <f>H268</f>
        <v>84</v>
      </c>
    </row>
    <row r="270" spans="1:8" ht="31.5">
      <c r="A270" s="2" t="s">
        <v>7</v>
      </c>
      <c r="B270" s="62" t="s">
        <v>151</v>
      </c>
      <c r="C270" s="62" t="s">
        <v>518</v>
      </c>
      <c r="D270" s="62" t="s">
        <v>403</v>
      </c>
      <c r="E270" s="96" t="s">
        <v>422</v>
      </c>
      <c r="F270" s="97">
        <v>321</v>
      </c>
      <c r="G270" s="90">
        <v>72</v>
      </c>
      <c r="H270" s="90">
        <v>84</v>
      </c>
    </row>
    <row r="271" spans="1:8" ht="47.25">
      <c r="A271" s="11" t="s">
        <v>114</v>
      </c>
      <c r="B271" s="62" t="s">
        <v>151</v>
      </c>
      <c r="C271" s="123"/>
      <c r="D271" s="123"/>
      <c r="E271" s="96" t="s">
        <v>115</v>
      </c>
      <c r="F271" s="96"/>
      <c r="G271" s="90">
        <f>G272</f>
        <v>780</v>
      </c>
      <c r="H271" s="90">
        <f>H272</f>
        <v>800</v>
      </c>
    </row>
    <row r="272" spans="1:8" ht="15.75">
      <c r="A272" s="75" t="s">
        <v>127</v>
      </c>
      <c r="B272" s="62" t="s">
        <v>151</v>
      </c>
      <c r="C272" s="123" t="s">
        <v>432</v>
      </c>
      <c r="D272" s="123" t="s">
        <v>437</v>
      </c>
      <c r="E272" s="96" t="s">
        <v>115</v>
      </c>
      <c r="F272" s="96"/>
      <c r="G272" s="90">
        <f>G273</f>
        <v>780</v>
      </c>
      <c r="H272" s="90">
        <f>H273</f>
        <v>800</v>
      </c>
    </row>
    <row r="273" spans="1:8" ht="47.25">
      <c r="A273" s="11" t="s">
        <v>442</v>
      </c>
      <c r="B273" s="62" t="s">
        <v>151</v>
      </c>
      <c r="C273" s="123" t="s">
        <v>432</v>
      </c>
      <c r="D273" s="123" t="s">
        <v>437</v>
      </c>
      <c r="E273" s="96" t="s">
        <v>115</v>
      </c>
      <c r="F273" s="96">
        <v>810</v>
      </c>
      <c r="G273" s="90">
        <v>780</v>
      </c>
      <c r="H273" s="90">
        <v>800</v>
      </c>
    </row>
    <row r="274" spans="1:8" ht="62.25" customHeight="1">
      <c r="A274" s="2" t="s">
        <v>8</v>
      </c>
      <c r="B274" s="62" t="s">
        <v>151</v>
      </c>
      <c r="C274" s="62"/>
      <c r="D274" s="62"/>
      <c r="E274" s="96" t="s">
        <v>9</v>
      </c>
      <c r="F274" s="97"/>
      <c r="G274" s="90">
        <f>G276</f>
        <v>0</v>
      </c>
      <c r="H274" s="90">
        <f>H276</f>
        <v>0</v>
      </c>
    </row>
    <row r="275" spans="1:8" ht="15.75">
      <c r="A275" s="2" t="s">
        <v>10</v>
      </c>
      <c r="B275" s="62" t="s">
        <v>151</v>
      </c>
      <c r="C275" s="62" t="s">
        <v>402</v>
      </c>
      <c r="D275" s="62" t="s">
        <v>478</v>
      </c>
      <c r="E275" s="96"/>
      <c r="F275" s="97"/>
      <c r="G275" s="90">
        <f>G274</f>
        <v>0</v>
      </c>
      <c r="H275" s="90">
        <f>H274</f>
        <v>0</v>
      </c>
    </row>
    <row r="276" spans="1:8" ht="15.75">
      <c r="A276" s="2" t="s">
        <v>11</v>
      </c>
      <c r="B276" s="62" t="s">
        <v>151</v>
      </c>
      <c r="C276" s="62" t="s">
        <v>402</v>
      </c>
      <c r="D276" s="62" t="s">
        <v>478</v>
      </c>
      <c r="E276" s="96" t="s">
        <v>9</v>
      </c>
      <c r="F276" s="97">
        <v>520</v>
      </c>
      <c r="G276" s="90">
        <v>0</v>
      </c>
      <c r="H276" s="90">
        <v>0</v>
      </c>
    </row>
    <row r="277" spans="1:8" ht="15.75">
      <c r="A277" s="101" t="s">
        <v>12</v>
      </c>
      <c r="B277" s="102"/>
      <c r="C277" s="102"/>
      <c r="D277" s="102"/>
      <c r="E277" s="51"/>
      <c r="F277" s="51"/>
      <c r="G277" s="103">
        <f>G9+G29</f>
        <v>100085.90000000002</v>
      </c>
      <c r="H277" s="103">
        <f>H9+H29</f>
        <v>103789.70000000001</v>
      </c>
    </row>
  </sheetData>
  <sheetProtection/>
  <mergeCells count="5">
    <mergeCell ref="A6:H6"/>
    <mergeCell ref="A1:H1"/>
    <mergeCell ref="A2:H2"/>
    <mergeCell ref="A4:H4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7.625" style="0" customWidth="1"/>
    <col min="2" max="2" width="10.125" style="0" customWidth="1"/>
    <col min="3" max="3" width="13.875" style="0" customWidth="1"/>
    <col min="4" max="4" width="9.25390625" style="0" bestFit="1" customWidth="1"/>
    <col min="5" max="5" width="13.375" style="0" customWidth="1"/>
    <col min="6" max="6" width="13.625" style="0" customWidth="1"/>
    <col min="7" max="7" width="15.25390625" style="0" customWidth="1"/>
  </cols>
  <sheetData>
    <row r="1" spans="1:7" ht="15.75">
      <c r="A1" s="205" t="s">
        <v>191</v>
      </c>
      <c r="B1" s="205"/>
      <c r="C1" s="205"/>
      <c r="D1" s="205"/>
      <c r="E1" s="205"/>
      <c r="F1" s="180"/>
      <c r="G1" s="4"/>
    </row>
    <row r="2" spans="1:7" ht="15.75">
      <c r="A2" s="205" t="s">
        <v>142</v>
      </c>
      <c r="B2" s="205"/>
      <c r="C2" s="205"/>
      <c r="D2" s="205"/>
      <c r="E2" s="205"/>
      <c r="F2" s="180"/>
      <c r="G2" s="4"/>
    </row>
    <row r="3" spans="1:7" ht="15.75">
      <c r="A3" s="205" t="s">
        <v>143</v>
      </c>
      <c r="B3" s="205"/>
      <c r="C3" s="205"/>
      <c r="D3" s="205"/>
      <c r="E3" s="205"/>
      <c r="F3" s="180"/>
      <c r="G3" s="4"/>
    </row>
    <row r="4" spans="1:7" ht="15.75">
      <c r="A4" s="205" t="s">
        <v>120</v>
      </c>
      <c r="B4" s="205"/>
      <c r="C4" s="205"/>
      <c r="D4" s="205"/>
      <c r="E4" s="205"/>
      <c r="F4" s="180"/>
      <c r="G4" s="4"/>
    </row>
    <row r="5" spans="1:7" ht="15.75">
      <c r="A5" s="3"/>
      <c r="B5" s="3"/>
      <c r="C5" s="3"/>
      <c r="D5" s="3"/>
      <c r="E5" s="3"/>
      <c r="F5" s="3"/>
      <c r="G5" s="4"/>
    </row>
    <row r="6" spans="1:7" ht="75.75" customHeight="1">
      <c r="A6" s="198" t="s">
        <v>24</v>
      </c>
      <c r="B6" s="198"/>
      <c r="C6" s="198"/>
      <c r="D6" s="198"/>
      <c r="E6" s="198"/>
      <c r="F6" s="180"/>
      <c r="G6" s="180"/>
    </row>
    <row r="7" spans="1:7" ht="15.75">
      <c r="A7" s="201"/>
      <c r="B7" s="201"/>
      <c r="C7" s="201"/>
      <c r="D7" s="201"/>
      <c r="E7" s="201"/>
      <c r="F7" s="201"/>
      <c r="G7" s="5"/>
    </row>
    <row r="8" spans="1:6" ht="15.75" customHeight="1">
      <c r="A8" s="223" t="s">
        <v>156</v>
      </c>
      <c r="B8" s="224" t="s">
        <v>25</v>
      </c>
      <c r="C8" s="224" t="s">
        <v>26</v>
      </c>
      <c r="D8" s="224" t="s">
        <v>27</v>
      </c>
      <c r="E8" s="225" t="s">
        <v>70</v>
      </c>
      <c r="F8" s="181"/>
    </row>
    <row r="9" spans="1:5" ht="12.75" customHeight="1">
      <c r="A9" s="223"/>
      <c r="B9" s="224"/>
      <c r="C9" s="224"/>
      <c r="D9" s="224"/>
      <c r="E9" s="225"/>
    </row>
    <row r="10" spans="1:5" ht="15.75">
      <c r="A10" s="154" t="s">
        <v>28</v>
      </c>
      <c r="B10" s="155"/>
      <c r="C10" s="155"/>
      <c r="D10" s="155"/>
      <c r="E10" s="156">
        <f>E11+E27+E49+E44+E54</f>
        <v>36700</v>
      </c>
    </row>
    <row r="11" spans="1:5" ht="32.25" customHeight="1">
      <c r="A11" s="87" t="s">
        <v>123</v>
      </c>
      <c r="B11" s="157" t="s">
        <v>131</v>
      </c>
      <c r="C11" s="158"/>
      <c r="D11" s="157"/>
      <c r="E11" s="159">
        <f>E12+E23</f>
        <v>2847.6000000000004</v>
      </c>
    </row>
    <row r="12" spans="1:5" ht="20.25" customHeight="1">
      <c r="A12" s="160" t="s">
        <v>145</v>
      </c>
      <c r="B12" s="157" t="s">
        <v>131</v>
      </c>
      <c r="C12" s="158" t="s">
        <v>399</v>
      </c>
      <c r="D12" s="157"/>
      <c r="E12" s="159">
        <f>E13+E18</f>
        <v>2799.2000000000003</v>
      </c>
    </row>
    <row r="13" spans="1:5" ht="31.5">
      <c r="A13" s="161" t="s">
        <v>400</v>
      </c>
      <c r="B13" s="157" t="s">
        <v>131</v>
      </c>
      <c r="C13" s="158" t="s">
        <v>401</v>
      </c>
      <c r="D13" s="157"/>
      <c r="E13" s="159">
        <f>E14+E16</f>
        <v>2285.3</v>
      </c>
    </row>
    <row r="14" spans="1:5" ht="45.75" customHeight="1">
      <c r="A14" s="87" t="s">
        <v>404</v>
      </c>
      <c r="B14" s="157" t="s">
        <v>131</v>
      </c>
      <c r="C14" s="158" t="s">
        <v>405</v>
      </c>
      <c r="D14" s="157"/>
      <c r="E14" s="159">
        <f>E15</f>
        <v>1119.4</v>
      </c>
    </row>
    <row r="15" spans="1:5" ht="31.5">
      <c r="A15" s="87" t="s">
        <v>406</v>
      </c>
      <c r="B15" s="157" t="s">
        <v>131</v>
      </c>
      <c r="C15" s="158" t="s">
        <v>405</v>
      </c>
      <c r="D15" s="157" t="s">
        <v>29</v>
      </c>
      <c r="E15" s="159">
        <v>1119.4</v>
      </c>
    </row>
    <row r="16" spans="1:5" ht="47.25">
      <c r="A16" s="160" t="s">
        <v>407</v>
      </c>
      <c r="B16" s="157" t="s">
        <v>131</v>
      </c>
      <c r="C16" s="158" t="s">
        <v>408</v>
      </c>
      <c r="D16" s="157"/>
      <c r="E16" s="159">
        <f>E17</f>
        <v>1165.9</v>
      </c>
    </row>
    <row r="17" spans="1:5" ht="31.5">
      <c r="A17" s="87" t="s">
        <v>409</v>
      </c>
      <c r="B17" s="157" t="s">
        <v>131</v>
      </c>
      <c r="C17" s="158" t="s">
        <v>408</v>
      </c>
      <c r="D17" s="157" t="s">
        <v>30</v>
      </c>
      <c r="E17" s="159">
        <v>1165.9</v>
      </c>
    </row>
    <row r="18" spans="1:5" ht="31.5">
      <c r="A18" s="160" t="s">
        <v>410</v>
      </c>
      <c r="B18" s="157" t="s">
        <v>131</v>
      </c>
      <c r="C18" s="158" t="s">
        <v>411</v>
      </c>
      <c r="D18" s="157"/>
      <c r="E18" s="159">
        <f>E19</f>
        <v>513.9</v>
      </c>
    </row>
    <row r="19" spans="1:5" ht="53.25" customHeight="1">
      <c r="A19" s="160" t="s">
        <v>412</v>
      </c>
      <c r="B19" s="157" t="s">
        <v>131</v>
      </c>
      <c r="C19" s="158" t="s">
        <v>413</v>
      </c>
      <c r="D19" s="157"/>
      <c r="E19" s="159">
        <f>E20+E21+E22</f>
        <v>513.9</v>
      </c>
    </row>
    <row r="20" spans="1:5" ht="22.5" customHeight="1">
      <c r="A20" s="160" t="s">
        <v>414</v>
      </c>
      <c r="B20" s="157" t="s">
        <v>131</v>
      </c>
      <c r="C20" s="158" t="s">
        <v>413</v>
      </c>
      <c r="D20" s="157" t="s">
        <v>31</v>
      </c>
      <c r="E20" s="159">
        <v>75</v>
      </c>
    </row>
    <row r="21" spans="1:5" ht="31.5">
      <c r="A21" s="160" t="s">
        <v>415</v>
      </c>
      <c r="B21" s="157" t="s">
        <v>131</v>
      </c>
      <c r="C21" s="158" t="s">
        <v>413</v>
      </c>
      <c r="D21" s="157" t="s">
        <v>32</v>
      </c>
      <c r="E21" s="159">
        <v>428.9</v>
      </c>
    </row>
    <row r="22" spans="1:5" ht="20.25" customHeight="1">
      <c r="A22" s="160" t="s">
        <v>416</v>
      </c>
      <c r="B22" s="157" t="s">
        <v>131</v>
      </c>
      <c r="C22" s="158" t="s">
        <v>413</v>
      </c>
      <c r="D22" s="157" t="s">
        <v>33</v>
      </c>
      <c r="E22" s="159">
        <v>10</v>
      </c>
    </row>
    <row r="23" spans="1:5" ht="49.5" customHeight="1">
      <c r="A23" s="160" t="s">
        <v>417</v>
      </c>
      <c r="B23" s="157" t="s">
        <v>131</v>
      </c>
      <c r="C23" s="158" t="s">
        <v>418</v>
      </c>
      <c r="D23" s="157"/>
      <c r="E23" s="159">
        <f>E24</f>
        <v>48.4</v>
      </c>
    </row>
    <row r="24" spans="1:5" ht="23.25" customHeight="1">
      <c r="A24" s="160" t="s">
        <v>419</v>
      </c>
      <c r="B24" s="157" t="s">
        <v>131</v>
      </c>
      <c r="C24" s="158" t="s">
        <v>420</v>
      </c>
      <c r="D24" s="157"/>
      <c r="E24" s="159">
        <f>E25</f>
        <v>48.4</v>
      </c>
    </row>
    <row r="25" spans="1:5" ht="84.75" customHeight="1">
      <c r="A25" s="162" t="s">
        <v>421</v>
      </c>
      <c r="B25" s="157" t="s">
        <v>131</v>
      </c>
      <c r="C25" s="158" t="s">
        <v>17</v>
      </c>
      <c r="D25" s="157"/>
      <c r="E25" s="159">
        <f>E26</f>
        <v>48.4</v>
      </c>
    </row>
    <row r="26" spans="1:5" ht="19.5" customHeight="1">
      <c r="A26" s="87" t="s">
        <v>155</v>
      </c>
      <c r="B26" s="157" t="s">
        <v>131</v>
      </c>
      <c r="C26" s="158" t="s">
        <v>17</v>
      </c>
      <c r="D26" s="157" t="s">
        <v>34</v>
      </c>
      <c r="E26" s="159">
        <v>48.4</v>
      </c>
    </row>
    <row r="27" spans="1:5" ht="47.25">
      <c r="A27" s="87" t="s">
        <v>35</v>
      </c>
      <c r="B27" s="157" t="s">
        <v>132</v>
      </c>
      <c r="C27" s="157"/>
      <c r="D27" s="157"/>
      <c r="E27" s="159">
        <f>E28</f>
        <v>12964.800000000001</v>
      </c>
    </row>
    <row r="28" spans="1:5" ht="18.75" customHeight="1">
      <c r="A28" s="87" t="s">
        <v>145</v>
      </c>
      <c r="B28" s="157" t="s">
        <v>132</v>
      </c>
      <c r="C28" s="158" t="s">
        <v>399</v>
      </c>
      <c r="D28" s="157"/>
      <c r="E28" s="159">
        <f>E29+E32+E40</f>
        <v>12964.800000000001</v>
      </c>
    </row>
    <row r="29" spans="1:5" ht="40.5" customHeight="1">
      <c r="A29" s="163" t="s">
        <v>576</v>
      </c>
      <c r="B29" s="157" t="s">
        <v>132</v>
      </c>
      <c r="C29" s="158" t="s">
        <v>577</v>
      </c>
      <c r="D29" s="157"/>
      <c r="E29" s="159">
        <f>E30</f>
        <v>1458.2</v>
      </c>
    </row>
    <row r="30" spans="1:5" ht="45.75" customHeight="1">
      <c r="A30" s="87" t="s">
        <v>579</v>
      </c>
      <c r="B30" s="157" t="s">
        <v>132</v>
      </c>
      <c r="C30" s="158" t="s">
        <v>580</v>
      </c>
      <c r="D30" s="157"/>
      <c r="E30" s="159">
        <f>E31</f>
        <v>1458.2</v>
      </c>
    </row>
    <row r="31" spans="1:5" ht="31.5">
      <c r="A31" s="160" t="s">
        <v>406</v>
      </c>
      <c r="B31" s="157" t="s">
        <v>132</v>
      </c>
      <c r="C31" s="158" t="s">
        <v>580</v>
      </c>
      <c r="D31" s="157" t="s">
        <v>29</v>
      </c>
      <c r="E31" s="159">
        <v>1458.2</v>
      </c>
    </row>
    <row r="32" spans="1:5" ht="31.5">
      <c r="A32" s="87" t="s">
        <v>410</v>
      </c>
      <c r="B32" s="157" t="s">
        <v>132</v>
      </c>
      <c r="C32" s="158" t="s">
        <v>411</v>
      </c>
      <c r="D32" s="157"/>
      <c r="E32" s="159">
        <f>E33+E35</f>
        <v>10959.9</v>
      </c>
    </row>
    <row r="33" spans="1:5" ht="49.5" customHeight="1">
      <c r="A33" s="160" t="s">
        <v>581</v>
      </c>
      <c r="B33" s="157" t="s">
        <v>132</v>
      </c>
      <c r="C33" s="158" t="s">
        <v>582</v>
      </c>
      <c r="D33" s="157"/>
      <c r="E33" s="159">
        <f>E34</f>
        <v>6622.4</v>
      </c>
    </row>
    <row r="34" spans="1:5" ht="31.5">
      <c r="A34" s="160" t="s">
        <v>406</v>
      </c>
      <c r="B34" s="157" t="s">
        <v>132</v>
      </c>
      <c r="C34" s="158" t="s">
        <v>582</v>
      </c>
      <c r="D34" s="157" t="s">
        <v>29</v>
      </c>
      <c r="E34" s="159">
        <v>6622.4</v>
      </c>
    </row>
    <row r="35" spans="1:5" ht="47.25">
      <c r="A35" s="160" t="s">
        <v>412</v>
      </c>
      <c r="B35" s="157" t="s">
        <v>132</v>
      </c>
      <c r="C35" s="158" t="s">
        <v>413</v>
      </c>
      <c r="D35" s="157"/>
      <c r="E35" s="159">
        <f>E36+E37+E38+E39</f>
        <v>4337.5</v>
      </c>
    </row>
    <row r="36" spans="1:5" ht="31.5">
      <c r="A36" s="160" t="s">
        <v>409</v>
      </c>
      <c r="B36" s="157" t="s">
        <v>132</v>
      </c>
      <c r="C36" s="158" t="s">
        <v>413</v>
      </c>
      <c r="D36" s="157" t="s">
        <v>30</v>
      </c>
      <c r="E36" s="159">
        <v>57.6</v>
      </c>
    </row>
    <row r="37" spans="1:5" ht="21" customHeight="1">
      <c r="A37" s="160" t="s">
        <v>414</v>
      </c>
      <c r="B37" s="157" t="s">
        <v>132</v>
      </c>
      <c r="C37" s="158" t="s">
        <v>413</v>
      </c>
      <c r="D37" s="157" t="s">
        <v>31</v>
      </c>
      <c r="E37" s="159">
        <f>715.2+17.6</f>
        <v>732.8000000000001</v>
      </c>
    </row>
    <row r="38" spans="1:5" ht="31.5">
      <c r="A38" s="160" t="s">
        <v>415</v>
      </c>
      <c r="B38" s="157" t="s">
        <v>132</v>
      </c>
      <c r="C38" s="158" t="s">
        <v>413</v>
      </c>
      <c r="D38" s="157" t="s">
        <v>32</v>
      </c>
      <c r="E38" s="159">
        <f>2981.6+223.6+136.9</f>
        <v>3342.1</v>
      </c>
    </row>
    <row r="39" spans="1:5" ht="20.25" customHeight="1">
      <c r="A39" s="160" t="s">
        <v>416</v>
      </c>
      <c r="B39" s="157" t="s">
        <v>132</v>
      </c>
      <c r="C39" s="158" t="s">
        <v>413</v>
      </c>
      <c r="D39" s="157" t="s">
        <v>33</v>
      </c>
      <c r="E39" s="159">
        <v>205</v>
      </c>
    </row>
    <row r="40" spans="1:5" ht="31.5">
      <c r="A40" s="163" t="s">
        <v>583</v>
      </c>
      <c r="B40" s="157" t="s">
        <v>132</v>
      </c>
      <c r="C40" s="158" t="s">
        <v>584</v>
      </c>
      <c r="D40" s="157"/>
      <c r="E40" s="159">
        <f>E41</f>
        <v>546.7</v>
      </c>
    </row>
    <row r="41" spans="1:5" ht="53.25" customHeight="1">
      <c r="A41" s="160" t="s">
        <v>585</v>
      </c>
      <c r="B41" s="157" t="s">
        <v>132</v>
      </c>
      <c r="C41" s="158" t="s">
        <v>586</v>
      </c>
      <c r="D41" s="157"/>
      <c r="E41" s="159">
        <f>E42+E43</f>
        <v>546.7</v>
      </c>
    </row>
    <row r="42" spans="1:5" ht="31.5">
      <c r="A42" s="160" t="s">
        <v>406</v>
      </c>
      <c r="B42" s="157" t="s">
        <v>132</v>
      </c>
      <c r="C42" s="158" t="s">
        <v>586</v>
      </c>
      <c r="D42" s="157" t="s">
        <v>29</v>
      </c>
      <c r="E42" s="159">
        <v>501.5</v>
      </c>
    </row>
    <row r="43" spans="1:5" ht="31.5">
      <c r="A43" s="160" t="s">
        <v>415</v>
      </c>
      <c r="B43" s="157" t="s">
        <v>132</v>
      </c>
      <c r="C43" s="158" t="s">
        <v>586</v>
      </c>
      <c r="D43" s="157" t="s">
        <v>32</v>
      </c>
      <c r="E43" s="159">
        <v>45.2</v>
      </c>
    </row>
    <row r="44" spans="1:5" ht="15.75">
      <c r="A44" s="87" t="s">
        <v>10</v>
      </c>
      <c r="B44" s="157" t="s">
        <v>18</v>
      </c>
      <c r="C44" s="158"/>
      <c r="D44" s="157"/>
      <c r="E44" s="159">
        <f>E45</f>
        <v>1657.6</v>
      </c>
    </row>
    <row r="45" spans="1:5" ht="51.75" customHeight="1">
      <c r="A45" s="160" t="s">
        <v>417</v>
      </c>
      <c r="B45" s="157" t="s">
        <v>18</v>
      </c>
      <c r="C45" s="158" t="s">
        <v>418</v>
      </c>
      <c r="D45" s="157"/>
      <c r="E45" s="159">
        <f>E46</f>
        <v>1657.6</v>
      </c>
    </row>
    <row r="46" spans="1:5" ht="18.75" customHeight="1">
      <c r="A46" s="160" t="s">
        <v>419</v>
      </c>
      <c r="B46" s="157" t="s">
        <v>18</v>
      </c>
      <c r="C46" s="158" t="s">
        <v>420</v>
      </c>
      <c r="D46" s="157"/>
      <c r="E46" s="159">
        <f>E47</f>
        <v>1657.6</v>
      </c>
    </row>
    <row r="47" spans="1:5" ht="40.5" customHeight="1">
      <c r="A47" s="160" t="s">
        <v>36</v>
      </c>
      <c r="B47" s="157" t="s">
        <v>18</v>
      </c>
      <c r="C47" s="158" t="s">
        <v>9</v>
      </c>
      <c r="D47" s="157"/>
      <c r="E47" s="159">
        <f>E48</f>
        <v>1657.6</v>
      </c>
    </row>
    <row r="48" spans="1:5" ht="14.25" customHeight="1">
      <c r="A48" s="87" t="s">
        <v>11</v>
      </c>
      <c r="B48" s="157" t="s">
        <v>18</v>
      </c>
      <c r="C48" s="158" t="s">
        <v>9</v>
      </c>
      <c r="D48" s="157" t="s">
        <v>37</v>
      </c>
      <c r="E48" s="159">
        <v>1657.6</v>
      </c>
    </row>
    <row r="49" spans="1:5" ht="15.75">
      <c r="A49" s="87" t="s">
        <v>147</v>
      </c>
      <c r="B49" s="157" t="s">
        <v>133</v>
      </c>
      <c r="C49" s="157"/>
      <c r="D49" s="157"/>
      <c r="E49" s="159">
        <f>E50</f>
        <v>500</v>
      </c>
    </row>
    <row r="50" spans="1:5" ht="56.25" customHeight="1">
      <c r="A50" s="160" t="s">
        <v>417</v>
      </c>
      <c r="B50" s="157" t="s">
        <v>133</v>
      </c>
      <c r="C50" s="158" t="s">
        <v>418</v>
      </c>
      <c r="D50" s="157"/>
      <c r="E50" s="159">
        <f>E52</f>
        <v>500</v>
      </c>
    </row>
    <row r="51" spans="1:5" ht="22.5" customHeight="1">
      <c r="A51" s="160" t="s">
        <v>419</v>
      </c>
      <c r="B51" s="157" t="s">
        <v>133</v>
      </c>
      <c r="C51" s="158" t="s">
        <v>420</v>
      </c>
      <c r="D51" s="157"/>
      <c r="E51" s="159">
        <f>E52</f>
        <v>500</v>
      </c>
    </row>
    <row r="52" spans="1:5" ht="68.25" customHeight="1">
      <c r="A52" s="160" t="s">
        <v>591</v>
      </c>
      <c r="B52" s="157" t="s">
        <v>133</v>
      </c>
      <c r="C52" s="158" t="s">
        <v>592</v>
      </c>
      <c r="D52" s="157"/>
      <c r="E52" s="159">
        <f>E53</f>
        <v>500</v>
      </c>
    </row>
    <row r="53" spans="1:5" ht="21.75" customHeight="1">
      <c r="A53" s="160" t="s">
        <v>593</v>
      </c>
      <c r="B53" s="157" t="s">
        <v>133</v>
      </c>
      <c r="C53" s="158" t="s">
        <v>592</v>
      </c>
      <c r="D53" s="157" t="s">
        <v>38</v>
      </c>
      <c r="E53" s="159">
        <v>500</v>
      </c>
    </row>
    <row r="54" spans="1:5" ht="15.75">
      <c r="A54" s="87" t="s">
        <v>124</v>
      </c>
      <c r="B54" s="157" t="s">
        <v>152</v>
      </c>
      <c r="C54" s="164"/>
      <c r="D54" s="164"/>
      <c r="E54" s="159">
        <f>E55+E77+E80+E96</f>
        <v>18730</v>
      </c>
    </row>
    <row r="55" spans="1:5" ht="49.5" customHeight="1">
      <c r="A55" s="87" t="s">
        <v>39</v>
      </c>
      <c r="B55" s="157" t="s">
        <v>152</v>
      </c>
      <c r="C55" s="165" t="s">
        <v>449</v>
      </c>
      <c r="D55" s="164"/>
      <c r="E55" s="159">
        <f>E56+E70</f>
        <v>3155</v>
      </c>
    </row>
    <row r="56" spans="1:5" ht="50.25" customHeight="1">
      <c r="A56" s="161" t="s">
        <v>450</v>
      </c>
      <c r="B56" s="157" t="s">
        <v>152</v>
      </c>
      <c r="C56" s="165" t="s">
        <v>451</v>
      </c>
      <c r="D56" s="164"/>
      <c r="E56" s="159">
        <f>E57+E60+E62+E64+E66+E68</f>
        <v>2377</v>
      </c>
    </row>
    <row r="57" spans="1:5" ht="31.5" customHeight="1">
      <c r="A57" s="87" t="s">
        <v>40</v>
      </c>
      <c r="B57" s="157" t="s">
        <v>152</v>
      </c>
      <c r="C57" s="165" t="s">
        <v>454</v>
      </c>
      <c r="D57" s="164"/>
      <c r="E57" s="159">
        <f>E58+E59</f>
        <v>940</v>
      </c>
    </row>
    <row r="58" spans="1:5" ht="31.5">
      <c r="A58" s="87" t="s">
        <v>415</v>
      </c>
      <c r="B58" s="157" t="s">
        <v>152</v>
      </c>
      <c r="C58" s="165" t="s">
        <v>454</v>
      </c>
      <c r="D58" s="157" t="s">
        <v>32</v>
      </c>
      <c r="E58" s="159">
        <v>930</v>
      </c>
    </row>
    <row r="59" spans="1:5" ht="15.75">
      <c r="A59" s="87" t="s">
        <v>455</v>
      </c>
      <c r="B59" s="157" t="s">
        <v>152</v>
      </c>
      <c r="C59" s="165" t="s">
        <v>454</v>
      </c>
      <c r="D59" s="157" t="s">
        <v>41</v>
      </c>
      <c r="E59" s="159">
        <v>10</v>
      </c>
    </row>
    <row r="60" spans="1:5" ht="15" customHeight="1">
      <c r="A60" s="87" t="s">
        <v>456</v>
      </c>
      <c r="B60" s="157" t="s">
        <v>152</v>
      </c>
      <c r="C60" s="165" t="s">
        <v>457</v>
      </c>
      <c r="D60" s="157"/>
      <c r="E60" s="159">
        <f>E61</f>
        <v>185</v>
      </c>
    </row>
    <row r="61" spans="1:5" ht="31.5">
      <c r="A61" s="160" t="s">
        <v>415</v>
      </c>
      <c r="B61" s="157" t="s">
        <v>152</v>
      </c>
      <c r="C61" s="165" t="s">
        <v>457</v>
      </c>
      <c r="D61" s="157" t="s">
        <v>32</v>
      </c>
      <c r="E61" s="159">
        <v>185</v>
      </c>
    </row>
    <row r="62" spans="1:5" ht="15.75">
      <c r="A62" s="87" t="s">
        <v>458</v>
      </c>
      <c r="B62" s="157" t="s">
        <v>152</v>
      </c>
      <c r="C62" s="165" t="s">
        <v>459</v>
      </c>
      <c r="D62" s="157"/>
      <c r="E62" s="159">
        <f>E63</f>
        <v>107</v>
      </c>
    </row>
    <row r="63" spans="1:5" ht="31.5">
      <c r="A63" s="160" t="s">
        <v>415</v>
      </c>
      <c r="B63" s="157" t="s">
        <v>152</v>
      </c>
      <c r="C63" s="165" t="s">
        <v>459</v>
      </c>
      <c r="D63" s="157" t="s">
        <v>32</v>
      </c>
      <c r="E63" s="159">
        <v>107</v>
      </c>
    </row>
    <row r="64" spans="1:5" ht="15.75">
      <c r="A64" s="87" t="s">
        <v>460</v>
      </c>
      <c r="B64" s="157" t="s">
        <v>152</v>
      </c>
      <c r="C64" s="165" t="s">
        <v>461</v>
      </c>
      <c r="D64" s="157"/>
      <c r="E64" s="159">
        <f>E65</f>
        <v>10</v>
      </c>
    </row>
    <row r="65" spans="1:5" ht="15.75">
      <c r="A65" s="87" t="s">
        <v>455</v>
      </c>
      <c r="B65" s="157" t="s">
        <v>152</v>
      </c>
      <c r="C65" s="165" t="s">
        <v>461</v>
      </c>
      <c r="D65" s="157" t="s">
        <v>41</v>
      </c>
      <c r="E65" s="159">
        <v>10</v>
      </c>
    </row>
    <row r="66" spans="1:5" ht="15.75">
      <c r="A66" s="160" t="s">
        <v>462</v>
      </c>
      <c r="B66" s="157" t="s">
        <v>152</v>
      </c>
      <c r="C66" s="165" t="s">
        <v>463</v>
      </c>
      <c r="D66" s="157"/>
      <c r="E66" s="159">
        <f>E67</f>
        <v>905</v>
      </c>
    </row>
    <row r="67" spans="1:5" ht="31.5">
      <c r="A67" s="160" t="s">
        <v>415</v>
      </c>
      <c r="B67" s="157" t="s">
        <v>152</v>
      </c>
      <c r="C67" s="165" t="s">
        <v>463</v>
      </c>
      <c r="D67" s="157" t="s">
        <v>32</v>
      </c>
      <c r="E67" s="159">
        <v>905</v>
      </c>
    </row>
    <row r="68" spans="1:5" ht="18" customHeight="1">
      <c r="A68" s="87" t="s">
        <v>464</v>
      </c>
      <c r="B68" s="157" t="s">
        <v>152</v>
      </c>
      <c r="C68" s="165" t="s">
        <v>465</v>
      </c>
      <c r="D68" s="157"/>
      <c r="E68" s="159">
        <f>E69</f>
        <v>230</v>
      </c>
    </row>
    <row r="69" spans="1:5" ht="31.5">
      <c r="A69" s="160" t="s">
        <v>415</v>
      </c>
      <c r="B69" s="157" t="s">
        <v>152</v>
      </c>
      <c r="C69" s="165" t="s">
        <v>465</v>
      </c>
      <c r="D69" s="157" t="s">
        <v>32</v>
      </c>
      <c r="E69" s="159">
        <v>230</v>
      </c>
    </row>
    <row r="70" spans="1:5" ht="61.5" customHeight="1">
      <c r="A70" s="163" t="s">
        <v>510</v>
      </c>
      <c r="B70" s="157" t="s">
        <v>152</v>
      </c>
      <c r="C70" s="165" t="s">
        <v>511</v>
      </c>
      <c r="D70" s="157"/>
      <c r="E70" s="159">
        <f>E71+E73+E75</f>
        <v>778</v>
      </c>
    </row>
    <row r="71" spans="1:5" ht="15.75" customHeight="1">
      <c r="A71" s="160" t="s">
        <v>512</v>
      </c>
      <c r="B71" s="157" t="s">
        <v>152</v>
      </c>
      <c r="C71" s="165" t="s">
        <v>513</v>
      </c>
      <c r="D71" s="157"/>
      <c r="E71" s="159">
        <f>E72</f>
        <v>100</v>
      </c>
    </row>
    <row r="72" spans="1:5" ht="31.5">
      <c r="A72" s="160" t="s">
        <v>415</v>
      </c>
      <c r="B72" s="157" t="s">
        <v>152</v>
      </c>
      <c r="C72" s="165" t="s">
        <v>513</v>
      </c>
      <c r="D72" s="157" t="s">
        <v>32</v>
      </c>
      <c r="E72" s="159">
        <v>100</v>
      </c>
    </row>
    <row r="73" spans="1:5" ht="15.75">
      <c r="A73" s="160" t="s">
        <v>514</v>
      </c>
      <c r="B73" s="157" t="s">
        <v>152</v>
      </c>
      <c r="C73" s="165" t="s">
        <v>515</v>
      </c>
      <c r="D73" s="157"/>
      <c r="E73" s="159">
        <f>E74</f>
        <v>12</v>
      </c>
    </row>
    <row r="74" spans="1:5" ht="15.75">
      <c r="A74" s="87" t="s">
        <v>455</v>
      </c>
      <c r="B74" s="157" t="s">
        <v>152</v>
      </c>
      <c r="C74" s="165" t="s">
        <v>515</v>
      </c>
      <c r="D74" s="157" t="s">
        <v>41</v>
      </c>
      <c r="E74" s="159">
        <v>12</v>
      </c>
    </row>
    <row r="75" spans="1:5" ht="15.75">
      <c r="A75" s="162" t="s">
        <v>516</v>
      </c>
      <c r="B75" s="157" t="s">
        <v>152</v>
      </c>
      <c r="C75" s="165" t="s">
        <v>42</v>
      </c>
      <c r="D75" s="157"/>
      <c r="E75" s="159">
        <f>E76</f>
        <v>666</v>
      </c>
    </row>
    <row r="76" spans="1:5" ht="31.5">
      <c r="A76" s="160" t="s">
        <v>415</v>
      </c>
      <c r="B76" s="157" t="s">
        <v>152</v>
      </c>
      <c r="C76" s="165" t="s">
        <v>42</v>
      </c>
      <c r="D76" s="157" t="s">
        <v>32</v>
      </c>
      <c r="E76" s="159">
        <v>666</v>
      </c>
    </row>
    <row r="77" spans="1:5" ht="50.25" customHeight="1">
      <c r="A77" s="87" t="s">
        <v>552</v>
      </c>
      <c r="B77" s="157" t="s">
        <v>152</v>
      </c>
      <c r="C77" s="165" t="s">
        <v>553</v>
      </c>
      <c r="D77" s="157"/>
      <c r="E77" s="159">
        <f>E78</f>
        <v>200</v>
      </c>
    </row>
    <row r="78" spans="1:5" ht="15" customHeight="1">
      <c r="A78" s="166" t="s">
        <v>555</v>
      </c>
      <c r="B78" s="157" t="s">
        <v>152</v>
      </c>
      <c r="C78" s="165" t="s">
        <v>556</v>
      </c>
      <c r="D78" s="157"/>
      <c r="E78" s="159">
        <f>E79</f>
        <v>200</v>
      </c>
    </row>
    <row r="79" spans="1:5" ht="31.5">
      <c r="A79" s="160" t="s">
        <v>415</v>
      </c>
      <c r="B79" s="157" t="s">
        <v>152</v>
      </c>
      <c r="C79" s="165" t="s">
        <v>556</v>
      </c>
      <c r="D79" s="157" t="s">
        <v>32</v>
      </c>
      <c r="E79" s="159">
        <v>200</v>
      </c>
    </row>
    <row r="80" spans="1:5" ht="49.5" customHeight="1">
      <c r="A80" s="160" t="s">
        <v>417</v>
      </c>
      <c r="B80" s="157" t="s">
        <v>152</v>
      </c>
      <c r="C80" s="158" t="s">
        <v>418</v>
      </c>
      <c r="D80" s="157"/>
      <c r="E80" s="159">
        <f>E81</f>
        <v>7959.4</v>
      </c>
    </row>
    <row r="81" spans="1:5" ht="18.75" customHeight="1">
      <c r="A81" s="160" t="s">
        <v>419</v>
      </c>
      <c r="B81" s="157" t="s">
        <v>152</v>
      </c>
      <c r="C81" s="158" t="s">
        <v>420</v>
      </c>
      <c r="D81" s="157"/>
      <c r="E81" s="159">
        <f>E82+E84+E86+E88+E90+E92+E94</f>
        <v>7959.4</v>
      </c>
    </row>
    <row r="82" spans="1:5" ht="56.25" customHeight="1">
      <c r="A82" s="160" t="s">
        <v>594</v>
      </c>
      <c r="B82" s="157" t="s">
        <v>152</v>
      </c>
      <c r="C82" s="158" t="s">
        <v>595</v>
      </c>
      <c r="D82" s="157"/>
      <c r="E82" s="159">
        <f>E83</f>
        <v>100</v>
      </c>
    </row>
    <row r="83" spans="1:5" ht="17.25" customHeight="1">
      <c r="A83" s="160" t="s">
        <v>416</v>
      </c>
      <c r="B83" s="157" t="s">
        <v>152</v>
      </c>
      <c r="C83" s="158" t="s">
        <v>595</v>
      </c>
      <c r="D83" s="157" t="s">
        <v>33</v>
      </c>
      <c r="E83" s="159">
        <v>100</v>
      </c>
    </row>
    <row r="84" spans="1:5" ht="74.25" customHeight="1">
      <c r="A84" s="160" t="s">
        <v>596</v>
      </c>
      <c r="B84" s="157" t="s">
        <v>152</v>
      </c>
      <c r="C84" s="158" t="s">
        <v>597</v>
      </c>
      <c r="D84" s="157"/>
      <c r="E84" s="159">
        <f>E85</f>
        <v>5000</v>
      </c>
    </row>
    <row r="85" spans="1:5" ht="31.5">
      <c r="A85" s="160" t="s">
        <v>415</v>
      </c>
      <c r="B85" s="157" t="s">
        <v>152</v>
      </c>
      <c r="C85" s="158" t="s">
        <v>597</v>
      </c>
      <c r="D85" s="157" t="s">
        <v>32</v>
      </c>
      <c r="E85" s="159">
        <v>5000</v>
      </c>
    </row>
    <row r="86" spans="1:5" ht="66.75" customHeight="1">
      <c r="A86" s="160" t="s">
        <v>43</v>
      </c>
      <c r="B86" s="157" t="s">
        <v>152</v>
      </c>
      <c r="C86" s="158" t="s">
        <v>599</v>
      </c>
      <c r="D86" s="157"/>
      <c r="E86" s="159">
        <f>E87</f>
        <v>22</v>
      </c>
    </row>
    <row r="87" spans="1:5" ht="15.75" customHeight="1">
      <c r="A87" s="160" t="s">
        <v>416</v>
      </c>
      <c r="B87" s="157" t="s">
        <v>152</v>
      </c>
      <c r="C87" s="158" t="s">
        <v>599</v>
      </c>
      <c r="D87" s="157" t="s">
        <v>33</v>
      </c>
      <c r="E87" s="159">
        <v>22</v>
      </c>
    </row>
    <row r="88" spans="1:5" ht="65.25" customHeight="1">
      <c r="A88" s="160" t="s">
        <v>600</v>
      </c>
      <c r="B88" s="157" t="s">
        <v>152</v>
      </c>
      <c r="C88" s="158" t="s">
        <v>601</v>
      </c>
      <c r="D88" s="157"/>
      <c r="E88" s="159">
        <f>E89</f>
        <v>2360.7999999999997</v>
      </c>
    </row>
    <row r="89" spans="1:5" ht="31.5">
      <c r="A89" s="160" t="s">
        <v>415</v>
      </c>
      <c r="B89" s="157" t="s">
        <v>152</v>
      </c>
      <c r="C89" s="158" t="s">
        <v>601</v>
      </c>
      <c r="D89" s="157" t="s">
        <v>32</v>
      </c>
      <c r="E89" s="159">
        <f>2267.6+93.2</f>
        <v>2360.7999999999997</v>
      </c>
    </row>
    <row r="90" spans="1:5" ht="66" customHeight="1">
      <c r="A90" s="160" t="s">
        <v>602</v>
      </c>
      <c r="B90" s="157" t="s">
        <v>152</v>
      </c>
      <c r="C90" s="158" t="s">
        <v>603</v>
      </c>
      <c r="D90" s="157"/>
      <c r="E90" s="159">
        <f>E91</f>
        <v>47.2</v>
      </c>
    </row>
    <row r="91" spans="1:5" ht="18.75" customHeight="1">
      <c r="A91" s="160" t="s">
        <v>455</v>
      </c>
      <c r="B91" s="157" t="s">
        <v>152</v>
      </c>
      <c r="C91" s="158" t="s">
        <v>603</v>
      </c>
      <c r="D91" s="157" t="s">
        <v>41</v>
      </c>
      <c r="E91" s="159">
        <v>47.2</v>
      </c>
    </row>
    <row r="92" spans="1:5" ht="66.75" customHeight="1">
      <c r="A92" s="160" t="s">
        <v>604</v>
      </c>
      <c r="B92" s="157" t="s">
        <v>152</v>
      </c>
      <c r="C92" s="158" t="s">
        <v>605</v>
      </c>
      <c r="D92" s="157"/>
      <c r="E92" s="159">
        <f>E93</f>
        <v>228.8</v>
      </c>
    </row>
    <row r="93" spans="1:5" ht="31.5">
      <c r="A93" s="160" t="s">
        <v>415</v>
      </c>
      <c r="B93" s="157" t="s">
        <v>152</v>
      </c>
      <c r="C93" s="158" t="s">
        <v>605</v>
      </c>
      <c r="D93" s="157" t="s">
        <v>32</v>
      </c>
      <c r="E93" s="159">
        <v>228.8</v>
      </c>
    </row>
    <row r="94" spans="1:5" ht="15.75">
      <c r="A94" s="61" t="s">
        <v>108</v>
      </c>
      <c r="B94" s="188" t="s">
        <v>152</v>
      </c>
      <c r="C94" s="189" t="s">
        <v>109</v>
      </c>
      <c r="D94" s="189"/>
      <c r="E94" s="159">
        <f>E95</f>
        <v>200.6</v>
      </c>
    </row>
    <row r="95" spans="1:5" ht="31.5">
      <c r="A95" s="61" t="s">
        <v>415</v>
      </c>
      <c r="B95" s="188" t="s">
        <v>152</v>
      </c>
      <c r="C95" s="189" t="s">
        <v>109</v>
      </c>
      <c r="D95" s="189">
        <v>244</v>
      </c>
      <c r="E95" s="159">
        <f>'Прил.7 Прогр.2014'!E330</f>
        <v>200.6</v>
      </c>
    </row>
    <row r="96" spans="1:5" ht="15.75">
      <c r="A96" s="87" t="s">
        <v>124</v>
      </c>
      <c r="B96" s="157" t="s">
        <v>152</v>
      </c>
      <c r="C96" s="157"/>
      <c r="D96" s="157"/>
      <c r="E96" s="159">
        <f>E97</f>
        <v>7415.6</v>
      </c>
    </row>
    <row r="97" spans="1:5" ht="52.5" customHeight="1">
      <c r="A97" s="160" t="s">
        <v>417</v>
      </c>
      <c r="B97" s="157" t="s">
        <v>152</v>
      </c>
      <c r="C97" s="158" t="s">
        <v>418</v>
      </c>
      <c r="D97" s="157"/>
      <c r="E97" s="159">
        <f>E98</f>
        <v>7415.6</v>
      </c>
    </row>
    <row r="98" spans="1:5" ht="20.25" customHeight="1">
      <c r="A98" s="160" t="s">
        <v>419</v>
      </c>
      <c r="B98" s="157" t="s">
        <v>152</v>
      </c>
      <c r="C98" s="167" t="s">
        <v>420</v>
      </c>
      <c r="D98" s="157"/>
      <c r="E98" s="159">
        <f>E99</f>
        <v>7415.6</v>
      </c>
    </row>
    <row r="99" spans="1:5" ht="51.75" customHeight="1">
      <c r="A99" s="160" t="s">
        <v>589</v>
      </c>
      <c r="B99" s="157" t="s">
        <v>152</v>
      </c>
      <c r="C99" s="158" t="s">
        <v>590</v>
      </c>
      <c r="D99" s="157"/>
      <c r="E99" s="159">
        <f>E100+E101+E102+E103+E104</f>
        <v>7415.6</v>
      </c>
    </row>
    <row r="100" spans="1:5" ht="31.5">
      <c r="A100" s="160" t="s">
        <v>445</v>
      </c>
      <c r="B100" s="157" t="s">
        <v>152</v>
      </c>
      <c r="C100" s="158" t="s">
        <v>590</v>
      </c>
      <c r="D100" s="157" t="s">
        <v>44</v>
      </c>
      <c r="E100" s="159">
        <v>4515.9</v>
      </c>
    </row>
    <row r="101" spans="1:5" ht="21" customHeight="1">
      <c r="A101" s="87" t="s">
        <v>446</v>
      </c>
      <c r="B101" s="157" t="s">
        <v>152</v>
      </c>
      <c r="C101" s="158" t="s">
        <v>590</v>
      </c>
      <c r="D101" s="157" t="s">
        <v>45</v>
      </c>
      <c r="E101" s="159">
        <v>8</v>
      </c>
    </row>
    <row r="102" spans="1:5" ht="17.25" customHeight="1">
      <c r="A102" s="87" t="s">
        <v>414</v>
      </c>
      <c r="B102" s="157" t="s">
        <v>152</v>
      </c>
      <c r="C102" s="158" t="s">
        <v>590</v>
      </c>
      <c r="D102" s="157" t="s">
        <v>31</v>
      </c>
      <c r="E102" s="159">
        <v>1159.3</v>
      </c>
    </row>
    <row r="103" spans="1:5" ht="16.5" customHeight="1">
      <c r="A103" s="87" t="s">
        <v>46</v>
      </c>
      <c r="B103" s="157" t="s">
        <v>152</v>
      </c>
      <c r="C103" s="158" t="s">
        <v>590</v>
      </c>
      <c r="D103" s="157" t="s">
        <v>32</v>
      </c>
      <c r="E103" s="159">
        <f>1621.4+109</f>
        <v>1730.4</v>
      </c>
    </row>
    <row r="104" spans="1:5" ht="18.75" customHeight="1">
      <c r="A104" s="87" t="s">
        <v>471</v>
      </c>
      <c r="B104" s="157" t="s">
        <v>152</v>
      </c>
      <c r="C104" s="158" t="s">
        <v>590</v>
      </c>
      <c r="D104" s="157" t="s">
        <v>33</v>
      </c>
      <c r="E104" s="159">
        <v>2</v>
      </c>
    </row>
    <row r="105" spans="1:5" ht="15.75">
      <c r="A105" s="168" t="s">
        <v>47</v>
      </c>
      <c r="B105" s="155" t="s">
        <v>48</v>
      </c>
      <c r="C105" s="169"/>
      <c r="D105" s="169"/>
      <c r="E105" s="156">
        <f>E106</f>
        <v>411.29999999999995</v>
      </c>
    </row>
    <row r="106" spans="1:5" ht="15.75">
      <c r="A106" s="87" t="s">
        <v>349</v>
      </c>
      <c r="B106" s="157" t="s">
        <v>350</v>
      </c>
      <c r="C106" s="164"/>
      <c r="D106" s="164"/>
      <c r="E106" s="159">
        <f>E107</f>
        <v>411.29999999999995</v>
      </c>
    </row>
    <row r="107" spans="1:5" ht="23.25" customHeight="1">
      <c r="A107" s="160" t="s">
        <v>145</v>
      </c>
      <c r="B107" s="157" t="s">
        <v>350</v>
      </c>
      <c r="C107" s="158" t="s">
        <v>399</v>
      </c>
      <c r="D107" s="164"/>
      <c r="E107" s="159">
        <f>E108</f>
        <v>411.29999999999995</v>
      </c>
    </row>
    <row r="108" spans="1:5" ht="31.5">
      <c r="A108" s="163" t="s">
        <v>583</v>
      </c>
      <c r="B108" s="157" t="s">
        <v>350</v>
      </c>
      <c r="C108" s="158" t="s">
        <v>584</v>
      </c>
      <c r="D108" s="164"/>
      <c r="E108" s="159">
        <f>E109</f>
        <v>411.29999999999995</v>
      </c>
    </row>
    <row r="109" spans="1:5" ht="54.75" customHeight="1">
      <c r="A109" s="160" t="s">
        <v>585</v>
      </c>
      <c r="B109" s="157" t="s">
        <v>350</v>
      </c>
      <c r="C109" s="158" t="s">
        <v>588</v>
      </c>
      <c r="D109" s="164"/>
      <c r="E109" s="159">
        <f>E110+E111+E112+E113</f>
        <v>411.29999999999995</v>
      </c>
    </row>
    <row r="110" spans="1:5" ht="31.5">
      <c r="A110" s="160" t="s">
        <v>406</v>
      </c>
      <c r="B110" s="157" t="s">
        <v>350</v>
      </c>
      <c r="C110" s="158" t="s">
        <v>588</v>
      </c>
      <c r="D110" s="164" t="s">
        <v>29</v>
      </c>
      <c r="E110" s="159">
        <v>382.4</v>
      </c>
    </row>
    <row r="111" spans="1:5" ht="31.5">
      <c r="A111" s="160" t="s">
        <v>409</v>
      </c>
      <c r="B111" s="157" t="s">
        <v>350</v>
      </c>
      <c r="C111" s="158" t="s">
        <v>588</v>
      </c>
      <c r="D111" s="164" t="s">
        <v>30</v>
      </c>
      <c r="E111" s="159">
        <v>3.5</v>
      </c>
    </row>
    <row r="112" spans="1:5" ht="18.75" customHeight="1">
      <c r="A112" s="160" t="s">
        <v>414</v>
      </c>
      <c r="B112" s="157" t="s">
        <v>350</v>
      </c>
      <c r="C112" s="158" t="s">
        <v>588</v>
      </c>
      <c r="D112" s="164" t="s">
        <v>31</v>
      </c>
      <c r="E112" s="159">
        <v>12</v>
      </c>
    </row>
    <row r="113" spans="1:5" ht="31.5">
      <c r="A113" s="160" t="s">
        <v>415</v>
      </c>
      <c r="B113" s="157" t="s">
        <v>350</v>
      </c>
      <c r="C113" s="158" t="s">
        <v>588</v>
      </c>
      <c r="D113" s="164" t="s">
        <v>32</v>
      </c>
      <c r="E113" s="159">
        <v>13.4</v>
      </c>
    </row>
    <row r="114" spans="1:5" ht="28.5">
      <c r="A114" s="154" t="s">
        <v>49</v>
      </c>
      <c r="B114" s="155" t="s">
        <v>50</v>
      </c>
      <c r="C114" s="169"/>
      <c r="D114" s="169"/>
      <c r="E114" s="156">
        <f>E115</f>
        <v>995.3</v>
      </c>
    </row>
    <row r="115" spans="1:5" ht="34.5" customHeight="1">
      <c r="A115" s="87" t="s">
        <v>148</v>
      </c>
      <c r="B115" s="157" t="s">
        <v>134</v>
      </c>
      <c r="C115" s="157"/>
      <c r="D115" s="157"/>
      <c r="E115" s="159">
        <f>E116</f>
        <v>995.3</v>
      </c>
    </row>
    <row r="116" spans="1:5" ht="51" customHeight="1">
      <c r="A116" s="87" t="s">
        <v>552</v>
      </c>
      <c r="B116" s="157" t="s">
        <v>134</v>
      </c>
      <c r="C116" s="165" t="s">
        <v>553</v>
      </c>
      <c r="D116" s="157"/>
      <c r="E116" s="159">
        <f>E117+E119+E121+E123</f>
        <v>995.3</v>
      </c>
    </row>
    <row r="117" spans="1:5" ht="19.5" customHeight="1">
      <c r="A117" s="87" t="s">
        <v>555</v>
      </c>
      <c r="B117" s="157" t="s">
        <v>134</v>
      </c>
      <c r="C117" s="165" t="s">
        <v>556</v>
      </c>
      <c r="D117" s="157"/>
      <c r="E117" s="159">
        <f>E118</f>
        <v>126.3</v>
      </c>
    </row>
    <row r="118" spans="1:5" ht="31.5">
      <c r="A118" s="162" t="s">
        <v>415</v>
      </c>
      <c r="B118" s="157" t="s">
        <v>134</v>
      </c>
      <c r="C118" s="165" t="s">
        <v>556</v>
      </c>
      <c r="D118" s="157" t="s">
        <v>32</v>
      </c>
      <c r="E118" s="159">
        <v>126.3</v>
      </c>
    </row>
    <row r="119" spans="1:5" ht="15.75">
      <c r="A119" s="166" t="s">
        <v>557</v>
      </c>
      <c r="B119" s="157" t="s">
        <v>134</v>
      </c>
      <c r="C119" s="165" t="s">
        <v>558</v>
      </c>
      <c r="D119" s="157"/>
      <c r="E119" s="159">
        <f>E120</f>
        <v>150</v>
      </c>
    </row>
    <row r="120" spans="1:5" ht="31.5">
      <c r="A120" s="162" t="s">
        <v>415</v>
      </c>
      <c r="B120" s="157" t="s">
        <v>134</v>
      </c>
      <c r="C120" s="165" t="s">
        <v>558</v>
      </c>
      <c r="D120" s="157" t="s">
        <v>32</v>
      </c>
      <c r="E120" s="159">
        <v>150</v>
      </c>
    </row>
    <row r="121" spans="1:5" ht="15.75">
      <c r="A121" s="166" t="s">
        <v>559</v>
      </c>
      <c r="B121" s="157" t="s">
        <v>134</v>
      </c>
      <c r="C121" s="165" t="s">
        <v>560</v>
      </c>
      <c r="D121" s="157"/>
      <c r="E121" s="159">
        <f>E122</f>
        <v>529</v>
      </c>
    </row>
    <row r="122" spans="1:5" ht="31.5">
      <c r="A122" s="162" t="s">
        <v>415</v>
      </c>
      <c r="B122" s="157" t="s">
        <v>134</v>
      </c>
      <c r="C122" s="165" t="s">
        <v>560</v>
      </c>
      <c r="D122" s="157" t="s">
        <v>32</v>
      </c>
      <c r="E122" s="159">
        <v>529</v>
      </c>
    </row>
    <row r="123" spans="1:5" ht="15.75">
      <c r="A123" s="166" t="s">
        <v>561</v>
      </c>
      <c r="B123" s="157" t="s">
        <v>134</v>
      </c>
      <c r="C123" s="165" t="s">
        <v>562</v>
      </c>
      <c r="D123" s="157"/>
      <c r="E123" s="159">
        <f>E124</f>
        <v>190</v>
      </c>
    </row>
    <row r="124" spans="1:5" ht="17.25" customHeight="1">
      <c r="A124" s="162" t="s">
        <v>415</v>
      </c>
      <c r="B124" s="157" t="s">
        <v>134</v>
      </c>
      <c r="C124" s="165" t="s">
        <v>562</v>
      </c>
      <c r="D124" s="157" t="s">
        <v>32</v>
      </c>
      <c r="E124" s="159">
        <v>190</v>
      </c>
    </row>
    <row r="125" spans="1:5" ht="17.25" customHeight="1">
      <c r="A125" s="154" t="s">
        <v>51</v>
      </c>
      <c r="B125" s="155" t="s">
        <v>52</v>
      </c>
      <c r="C125" s="155"/>
      <c r="D125" s="155"/>
      <c r="E125" s="156">
        <f>E126+E131+E138</f>
        <v>16194.4</v>
      </c>
    </row>
    <row r="126" spans="1:5" ht="17.25" customHeight="1">
      <c r="A126" s="87" t="s">
        <v>149</v>
      </c>
      <c r="B126" s="157" t="s">
        <v>135</v>
      </c>
      <c r="C126" s="157"/>
      <c r="D126" s="157"/>
      <c r="E126" s="159">
        <f>E127</f>
        <v>20</v>
      </c>
    </row>
    <row r="127" spans="1:5" ht="51.75" customHeight="1">
      <c r="A127" s="160" t="s">
        <v>417</v>
      </c>
      <c r="B127" s="157" t="s">
        <v>135</v>
      </c>
      <c r="C127" s="157" t="s">
        <v>418</v>
      </c>
      <c r="D127" s="157"/>
      <c r="E127" s="159">
        <f>E128</f>
        <v>20</v>
      </c>
    </row>
    <row r="128" spans="1:5" ht="17.25" customHeight="1">
      <c r="A128" s="87" t="s">
        <v>419</v>
      </c>
      <c r="B128" s="157" t="s">
        <v>135</v>
      </c>
      <c r="C128" s="157" t="s">
        <v>420</v>
      </c>
      <c r="D128" s="157"/>
      <c r="E128" s="159">
        <f>E129</f>
        <v>20</v>
      </c>
    </row>
    <row r="129" spans="1:5" ht="79.5" customHeight="1">
      <c r="A129" s="87" t="s">
        <v>0</v>
      </c>
      <c r="B129" s="157" t="s">
        <v>135</v>
      </c>
      <c r="C129" s="157" t="s">
        <v>1</v>
      </c>
      <c r="D129" s="157"/>
      <c r="E129" s="159">
        <f>E130</f>
        <v>20</v>
      </c>
    </row>
    <row r="130" spans="1:5" ht="31.5">
      <c r="A130" s="162" t="s">
        <v>415</v>
      </c>
      <c r="B130" s="157" t="s">
        <v>135</v>
      </c>
      <c r="C130" s="157" t="s">
        <v>1</v>
      </c>
      <c r="D130" s="157" t="s">
        <v>32</v>
      </c>
      <c r="E130" s="159">
        <v>20</v>
      </c>
    </row>
    <row r="131" spans="1:5" ht="15.75">
      <c r="A131" s="87" t="s">
        <v>345</v>
      </c>
      <c r="B131" s="157" t="s">
        <v>346</v>
      </c>
      <c r="C131" s="157"/>
      <c r="D131" s="157"/>
      <c r="E131" s="159">
        <f>E132+E135</f>
        <v>7834.6</v>
      </c>
    </row>
    <row r="132" spans="1:5" ht="48.75" customHeight="1">
      <c r="A132" s="162" t="s">
        <v>563</v>
      </c>
      <c r="B132" s="157" t="s">
        <v>346</v>
      </c>
      <c r="C132" s="165" t="s">
        <v>564</v>
      </c>
      <c r="D132" s="157"/>
      <c r="E132" s="159">
        <f>E133</f>
        <v>7649.3</v>
      </c>
    </row>
    <row r="133" spans="1:5" ht="15.75">
      <c r="A133" s="170" t="s">
        <v>567</v>
      </c>
      <c r="B133" s="157" t="s">
        <v>346</v>
      </c>
      <c r="C133" s="165" t="s">
        <v>568</v>
      </c>
      <c r="D133" s="157"/>
      <c r="E133" s="159">
        <f>E134</f>
        <v>7649.3</v>
      </c>
    </row>
    <row r="134" spans="1:5" ht="31.5">
      <c r="A134" s="160" t="s">
        <v>415</v>
      </c>
      <c r="B134" s="157" t="s">
        <v>346</v>
      </c>
      <c r="C134" s="165" t="s">
        <v>568</v>
      </c>
      <c r="D134" s="157" t="s">
        <v>32</v>
      </c>
      <c r="E134" s="159">
        <v>7649.3</v>
      </c>
    </row>
    <row r="135" spans="1:5" ht="15.75">
      <c r="A135" s="160" t="s">
        <v>419</v>
      </c>
      <c r="B135" s="157" t="s">
        <v>346</v>
      </c>
      <c r="C135" s="167" t="s">
        <v>420</v>
      </c>
      <c r="D135" s="157"/>
      <c r="E135" s="159">
        <f>E137</f>
        <v>185.3</v>
      </c>
    </row>
    <row r="136" spans="1:5" ht="15.75">
      <c r="A136" s="61" t="s">
        <v>110</v>
      </c>
      <c r="B136" s="188" t="s">
        <v>346</v>
      </c>
      <c r="C136" s="189" t="s">
        <v>111</v>
      </c>
      <c r="D136" s="96"/>
      <c r="E136" s="159">
        <f>E137</f>
        <v>185.3</v>
      </c>
    </row>
    <row r="137" spans="1:5" ht="31.5">
      <c r="A137" s="61" t="s">
        <v>415</v>
      </c>
      <c r="B137" s="188" t="s">
        <v>346</v>
      </c>
      <c r="C137" s="189" t="s">
        <v>111</v>
      </c>
      <c r="D137" s="96">
        <v>244</v>
      </c>
      <c r="E137" s="159">
        <f>'Прил.7 Прогр.2014'!E333</f>
        <v>185.3</v>
      </c>
    </row>
    <row r="138" spans="1:5" ht="15.75">
      <c r="A138" s="87" t="s">
        <v>125</v>
      </c>
      <c r="B138" s="157" t="s">
        <v>136</v>
      </c>
      <c r="C138" s="157"/>
      <c r="D138" s="157"/>
      <c r="E138" s="159">
        <f>E139+E145+E148</f>
        <v>8339.8</v>
      </c>
    </row>
    <row r="139" spans="1:5" ht="50.25" customHeight="1">
      <c r="A139" s="162" t="s">
        <v>424</v>
      </c>
      <c r="B139" s="157" t="s">
        <v>136</v>
      </c>
      <c r="C139" s="165" t="s">
        <v>425</v>
      </c>
      <c r="D139" s="157"/>
      <c r="E139" s="159">
        <f>E140</f>
        <v>3300</v>
      </c>
    </row>
    <row r="140" spans="1:5" ht="51" customHeight="1">
      <c r="A140" s="171" t="s">
        <v>426</v>
      </c>
      <c r="B140" s="157" t="s">
        <v>136</v>
      </c>
      <c r="C140" s="165" t="s">
        <v>427</v>
      </c>
      <c r="D140" s="157"/>
      <c r="E140" s="159">
        <f>E141+E143</f>
        <v>3300</v>
      </c>
    </row>
    <row r="141" spans="1:5" ht="31.5">
      <c r="A141" s="162" t="s">
        <v>430</v>
      </c>
      <c r="B141" s="157" t="s">
        <v>136</v>
      </c>
      <c r="C141" s="157" t="s">
        <v>431</v>
      </c>
      <c r="D141" s="157"/>
      <c r="E141" s="159">
        <f>E142</f>
        <v>150</v>
      </c>
    </row>
    <row r="142" spans="1:5" ht="31.5">
      <c r="A142" s="162" t="s">
        <v>415</v>
      </c>
      <c r="B142" s="157" t="s">
        <v>136</v>
      </c>
      <c r="C142" s="157" t="s">
        <v>431</v>
      </c>
      <c r="D142" s="157" t="s">
        <v>32</v>
      </c>
      <c r="E142" s="159">
        <v>150</v>
      </c>
    </row>
    <row r="143" spans="1:5" ht="31.5">
      <c r="A143" s="162" t="s">
        <v>435</v>
      </c>
      <c r="B143" s="157" t="s">
        <v>136</v>
      </c>
      <c r="C143" s="165" t="s">
        <v>436</v>
      </c>
      <c r="D143" s="165"/>
      <c r="E143" s="159">
        <f>E144</f>
        <v>3150</v>
      </c>
    </row>
    <row r="144" spans="1:5" ht="31.5">
      <c r="A144" s="162" t="s">
        <v>415</v>
      </c>
      <c r="B144" s="157" t="s">
        <v>136</v>
      </c>
      <c r="C144" s="165" t="s">
        <v>436</v>
      </c>
      <c r="D144" s="165">
        <v>244</v>
      </c>
      <c r="E144" s="159">
        <f>2550+600</f>
        <v>3150</v>
      </c>
    </row>
    <row r="145" spans="1:5" ht="50.25" customHeight="1">
      <c r="A145" s="162" t="s">
        <v>572</v>
      </c>
      <c r="B145" s="157" t="s">
        <v>136</v>
      </c>
      <c r="C145" s="165" t="s">
        <v>573</v>
      </c>
      <c r="D145" s="157"/>
      <c r="E145" s="159">
        <f>E146</f>
        <v>30</v>
      </c>
    </row>
    <row r="146" spans="1:5" ht="16.5" customHeight="1">
      <c r="A146" s="162" t="s">
        <v>574</v>
      </c>
      <c r="B146" s="157" t="s">
        <v>136</v>
      </c>
      <c r="C146" s="157" t="s">
        <v>575</v>
      </c>
      <c r="D146" s="157"/>
      <c r="E146" s="159">
        <f>E147</f>
        <v>30</v>
      </c>
    </row>
    <row r="147" spans="1:5" ht="15.75">
      <c r="A147" s="87" t="s">
        <v>471</v>
      </c>
      <c r="B147" s="157" t="s">
        <v>136</v>
      </c>
      <c r="C147" s="157" t="s">
        <v>575</v>
      </c>
      <c r="D147" s="157" t="s">
        <v>33</v>
      </c>
      <c r="E147" s="159">
        <v>30</v>
      </c>
    </row>
    <row r="148" spans="1:5" ht="51" customHeight="1">
      <c r="A148" s="160" t="s">
        <v>417</v>
      </c>
      <c r="B148" s="157" t="s">
        <v>136</v>
      </c>
      <c r="C148" s="158" t="s">
        <v>418</v>
      </c>
      <c r="D148" s="157"/>
      <c r="E148" s="159">
        <f>E149</f>
        <v>5009.799999999999</v>
      </c>
    </row>
    <row r="149" spans="1:5" ht="18.75" customHeight="1">
      <c r="A149" s="160" t="s">
        <v>419</v>
      </c>
      <c r="B149" s="157" t="s">
        <v>136</v>
      </c>
      <c r="C149" s="167" t="s">
        <v>420</v>
      </c>
      <c r="D149" s="157"/>
      <c r="E149" s="159">
        <f>E150+E152</f>
        <v>5009.799999999999</v>
      </c>
    </row>
    <row r="150" spans="1:5" ht="57" customHeight="1">
      <c r="A150" s="160" t="s">
        <v>2</v>
      </c>
      <c r="B150" s="157" t="s">
        <v>136</v>
      </c>
      <c r="C150" s="158" t="s">
        <v>3</v>
      </c>
      <c r="D150" s="157"/>
      <c r="E150" s="159">
        <f>E151</f>
        <v>802</v>
      </c>
    </row>
    <row r="151" spans="1:5" ht="31.5">
      <c r="A151" s="162" t="s">
        <v>415</v>
      </c>
      <c r="B151" s="157" t="s">
        <v>136</v>
      </c>
      <c r="C151" s="158" t="s">
        <v>3</v>
      </c>
      <c r="D151" s="157" t="s">
        <v>32</v>
      </c>
      <c r="E151" s="159">
        <f>500+302</f>
        <v>802</v>
      </c>
    </row>
    <row r="152" spans="1:5" ht="69" customHeight="1">
      <c r="A152" s="160" t="s">
        <v>4</v>
      </c>
      <c r="B152" s="157" t="s">
        <v>136</v>
      </c>
      <c r="C152" s="158" t="s">
        <v>5</v>
      </c>
      <c r="D152" s="157"/>
      <c r="E152" s="159">
        <f>E153</f>
        <v>4207.799999999999</v>
      </c>
    </row>
    <row r="153" spans="1:5" ht="31.5">
      <c r="A153" s="162" t="s">
        <v>415</v>
      </c>
      <c r="B153" s="157" t="s">
        <v>136</v>
      </c>
      <c r="C153" s="158" t="s">
        <v>5</v>
      </c>
      <c r="D153" s="157" t="s">
        <v>32</v>
      </c>
      <c r="E153" s="159">
        <f>3017.7+1190.1</f>
        <v>4207.799999999999</v>
      </c>
    </row>
    <row r="154" spans="1:5" ht="15.75">
      <c r="A154" s="154" t="s">
        <v>53</v>
      </c>
      <c r="B154" s="155" t="s">
        <v>54</v>
      </c>
      <c r="C154" s="155"/>
      <c r="D154" s="155"/>
      <c r="E154" s="156">
        <f>E155+E164+E176+E198</f>
        <v>62943.899999999994</v>
      </c>
    </row>
    <row r="155" spans="1:5" ht="15.75">
      <c r="A155" s="87" t="s">
        <v>126</v>
      </c>
      <c r="B155" s="157" t="s">
        <v>137</v>
      </c>
      <c r="C155" s="157"/>
      <c r="D155" s="157"/>
      <c r="E155" s="159">
        <f>E156+E161</f>
        <v>11998.5</v>
      </c>
    </row>
    <row r="156" spans="1:5" ht="50.25" customHeight="1">
      <c r="A156" s="162" t="s">
        <v>99</v>
      </c>
      <c r="B156" s="157" t="s">
        <v>137</v>
      </c>
      <c r="C156" s="165" t="s">
        <v>425</v>
      </c>
      <c r="D156" s="157"/>
      <c r="E156" s="159">
        <f>E157+E159</f>
        <v>4858.5</v>
      </c>
    </row>
    <row r="157" spans="1:5" ht="17.25" customHeight="1">
      <c r="A157" s="87" t="s">
        <v>440</v>
      </c>
      <c r="B157" s="157" t="s">
        <v>137</v>
      </c>
      <c r="C157" s="165" t="s">
        <v>104</v>
      </c>
      <c r="D157" s="157"/>
      <c r="E157" s="159">
        <f>E158</f>
        <v>3198.8</v>
      </c>
    </row>
    <row r="158" spans="1:5" ht="36" customHeight="1">
      <c r="A158" s="87" t="s">
        <v>442</v>
      </c>
      <c r="B158" s="157" t="s">
        <v>137</v>
      </c>
      <c r="C158" s="165" t="s">
        <v>104</v>
      </c>
      <c r="D158" s="157" t="s">
        <v>55</v>
      </c>
      <c r="E158" s="159">
        <f>5024.3-1825.5</f>
        <v>3198.8</v>
      </c>
    </row>
    <row r="159" spans="1:5" ht="31.5">
      <c r="A159" s="87" t="s">
        <v>443</v>
      </c>
      <c r="B159" s="157" t="s">
        <v>137</v>
      </c>
      <c r="C159" s="165" t="s">
        <v>105</v>
      </c>
      <c r="D159" s="157"/>
      <c r="E159" s="159">
        <f>E160</f>
        <v>1659.7</v>
      </c>
    </row>
    <row r="160" spans="1:5" ht="31.5">
      <c r="A160" s="87" t="s">
        <v>415</v>
      </c>
      <c r="B160" s="157" t="s">
        <v>137</v>
      </c>
      <c r="C160" s="165" t="s">
        <v>105</v>
      </c>
      <c r="D160" s="157" t="s">
        <v>32</v>
      </c>
      <c r="E160" s="159">
        <f>1159.7+500</f>
        <v>1659.7</v>
      </c>
    </row>
    <row r="161" spans="1:5" ht="15.75">
      <c r="A161" s="61" t="s">
        <v>419</v>
      </c>
      <c r="B161" s="188" t="s">
        <v>137</v>
      </c>
      <c r="C161" s="189" t="s">
        <v>420</v>
      </c>
      <c r="D161" s="188"/>
      <c r="E161" s="159">
        <f>E162</f>
        <v>7140</v>
      </c>
    </row>
    <row r="162" spans="1:5" ht="31.5">
      <c r="A162" s="11" t="s">
        <v>95</v>
      </c>
      <c r="B162" s="188" t="s">
        <v>137</v>
      </c>
      <c r="C162" s="189" t="s">
        <v>92</v>
      </c>
      <c r="D162" s="96"/>
      <c r="E162" s="159">
        <f>E163</f>
        <v>7140</v>
      </c>
    </row>
    <row r="163" spans="1:5" ht="31.5">
      <c r="A163" s="11" t="s">
        <v>438</v>
      </c>
      <c r="B163" s="188" t="s">
        <v>137</v>
      </c>
      <c r="C163" s="189" t="s">
        <v>92</v>
      </c>
      <c r="D163" s="189">
        <v>411</v>
      </c>
      <c r="E163" s="159">
        <f>'Прил.7 Прогр.2014'!E310</f>
        <v>7140</v>
      </c>
    </row>
    <row r="164" spans="1:5" ht="15.75">
      <c r="A164" s="87" t="s">
        <v>127</v>
      </c>
      <c r="B164" s="157" t="s">
        <v>138</v>
      </c>
      <c r="C164" s="157"/>
      <c r="D164" s="157"/>
      <c r="E164" s="159">
        <f>E165+E170</f>
        <v>19233.3</v>
      </c>
    </row>
    <row r="165" spans="1:5" ht="49.5" customHeight="1">
      <c r="A165" s="162" t="s">
        <v>99</v>
      </c>
      <c r="B165" s="157" t="s">
        <v>138</v>
      </c>
      <c r="C165" s="165" t="s">
        <v>425</v>
      </c>
      <c r="D165" s="157"/>
      <c r="E165" s="159">
        <f>E168+E166</f>
        <v>1000</v>
      </c>
    </row>
    <row r="166" spans="1:5" ht="31.5">
      <c r="A166" s="172" t="s">
        <v>435</v>
      </c>
      <c r="B166" s="157" t="s">
        <v>138</v>
      </c>
      <c r="C166" s="165" t="s">
        <v>102</v>
      </c>
      <c r="D166" s="157"/>
      <c r="E166" s="159">
        <f>E167</f>
        <v>0</v>
      </c>
    </row>
    <row r="167" spans="1:5" ht="34.5" customHeight="1">
      <c r="A167" s="11" t="s">
        <v>438</v>
      </c>
      <c r="B167" s="157" t="s">
        <v>138</v>
      </c>
      <c r="C167" s="165" t="s">
        <v>102</v>
      </c>
      <c r="D167" s="157" t="s">
        <v>56</v>
      </c>
      <c r="E167" s="72">
        <v>0</v>
      </c>
    </row>
    <row r="168" spans="1:5" ht="31.5">
      <c r="A168" s="87" t="s">
        <v>439</v>
      </c>
      <c r="B168" s="157" t="s">
        <v>138</v>
      </c>
      <c r="C168" s="165" t="s">
        <v>103</v>
      </c>
      <c r="D168" s="157"/>
      <c r="E168" s="159">
        <f>E169</f>
        <v>1000</v>
      </c>
    </row>
    <row r="169" spans="1:5" ht="31.5">
      <c r="A169" s="87" t="s">
        <v>434</v>
      </c>
      <c r="B169" s="157" t="s">
        <v>138</v>
      </c>
      <c r="C169" s="165" t="s">
        <v>103</v>
      </c>
      <c r="D169" s="157" t="s">
        <v>57</v>
      </c>
      <c r="E169" s="64">
        <v>1000</v>
      </c>
    </row>
    <row r="170" spans="1:5" ht="15.75">
      <c r="A170" s="61" t="s">
        <v>419</v>
      </c>
      <c r="B170" s="157" t="s">
        <v>138</v>
      </c>
      <c r="C170" s="189" t="s">
        <v>420</v>
      </c>
      <c r="D170" s="157"/>
      <c r="E170" s="64">
        <f>E171+E173</f>
        <v>18233.3</v>
      </c>
    </row>
    <row r="171" spans="1:5" ht="31.5">
      <c r="A171" s="11" t="s">
        <v>114</v>
      </c>
      <c r="B171" s="188" t="s">
        <v>138</v>
      </c>
      <c r="C171" s="189" t="s">
        <v>115</v>
      </c>
      <c r="D171" s="189"/>
      <c r="E171" s="64">
        <f>E172</f>
        <v>1500</v>
      </c>
    </row>
    <row r="172" spans="1:5" ht="31.5">
      <c r="A172" s="11" t="s">
        <v>442</v>
      </c>
      <c r="B172" s="188" t="s">
        <v>138</v>
      </c>
      <c r="C172" s="189" t="s">
        <v>115</v>
      </c>
      <c r="D172" s="189">
        <v>810</v>
      </c>
      <c r="E172" s="64">
        <f>'Прил.7 Прогр.2014'!E313</f>
        <v>1500</v>
      </c>
    </row>
    <row r="173" spans="1:5" ht="15.75">
      <c r="A173" s="11" t="s">
        <v>96</v>
      </c>
      <c r="B173" s="188" t="s">
        <v>138</v>
      </c>
      <c r="C173" s="189" t="s">
        <v>98</v>
      </c>
      <c r="D173" s="189"/>
      <c r="E173" s="64">
        <f>E174+E175</f>
        <v>16733.3</v>
      </c>
    </row>
    <row r="174" spans="1:5" ht="31.5">
      <c r="A174" s="11" t="s">
        <v>442</v>
      </c>
      <c r="B174" s="188" t="s">
        <v>138</v>
      </c>
      <c r="C174" s="189" t="s">
        <v>98</v>
      </c>
      <c r="D174" s="189">
        <v>810</v>
      </c>
      <c r="E174" s="64">
        <f>'Прил.7 Прогр.2014'!E319</f>
        <v>16030</v>
      </c>
    </row>
    <row r="175" spans="1:5" ht="31.5">
      <c r="A175" s="61" t="s">
        <v>415</v>
      </c>
      <c r="B175" s="188" t="s">
        <v>138</v>
      </c>
      <c r="C175" s="189" t="s">
        <v>98</v>
      </c>
      <c r="D175" s="189">
        <v>244</v>
      </c>
      <c r="E175" s="64">
        <f>'Прил.7 Прогр.2014'!E321</f>
        <v>703.3</v>
      </c>
    </row>
    <row r="176" spans="1:5" ht="15.75">
      <c r="A176" s="87" t="s">
        <v>128</v>
      </c>
      <c r="B176" s="157" t="s">
        <v>139</v>
      </c>
      <c r="C176" s="173"/>
      <c r="D176" s="157"/>
      <c r="E176" s="159">
        <f>E177+E183+E187+E193</f>
        <v>31112.1</v>
      </c>
    </row>
    <row r="177" spans="1:5" ht="51.75" customHeight="1">
      <c r="A177" s="162" t="s">
        <v>99</v>
      </c>
      <c r="B177" s="157" t="s">
        <v>139</v>
      </c>
      <c r="C177" s="165" t="s">
        <v>425</v>
      </c>
      <c r="D177" s="157"/>
      <c r="E177" s="159">
        <f>E178+E181</f>
        <v>3059</v>
      </c>
    </row>
    <row r="178" spans="1:5" ht="15.75" customHeight="1">
      <c r="A178" s="162" t="s">
        <v>433</v>
      </c>
      <c r="B178" s="157" t="s">
        <v>139</v>
      </c>
      <c r="C178" s="157" t="s">
        <v>101</v>
      </c>
      <c r="D178" s="157"/>
      <c r="E178" s="159">
        <f>E179+E180</f>
        <v>2922.3</v>
      </c>
    </row>
    <row r="179" spans="1:5" ht="31.5">
      <c r="A179" s="87" t="s">
        <v>434</v>
      </c>
      <c r="B179" s="157" t="s">
        <v>139</v>
      </c>
      <c r="C179" s="157" t="s">
        <v>101</v>
      </c>
      <c r="D179" s="157" t="s">
        <v>57</v>
      </c>
      <c r="E179" s="159">
        <v>800</v>
      </c>
    </row>
    <row r="180" spans="1:5" ht="31.5">
      <c r="A180" s="87" t="s">
        <v>415</v>
      </c>
      <c r="B180" s="157" t="s">
        <v>139</v>
      </c>
      <c r="C180" s="157" t="s">
        <v>101</v>
      </c>
      <c r="D180" s="157" t="s">
        <v>32</v>
      </c>
      <c r="E180" s="159">
        <v>2122.3</v>
      </c>
    </row>
    <row r="181" spans="1:5" ht="18" customHeight="1">
      <c r="A181" s="87" t="s">
        <v>440</v>
      </c>
      <c r="B181" s="157" t="s">
        <v>139</v>
      </c>
      <c r="C181" s="157" t="s">
        <v>104</v>
      </c>
      <c r="D181" s="157"/>
      <c r="E181" s="159">
        <f>E182</f>
        <v>136.7</v>
      </c>
    </row>
    <row r="182" spans="1:5" ht="31.5">
      <c r="A182" s="87" t="s">
        <v>415</v>
      </c>
      <c r="B182" s="157" t="s">
        <v>139</v>
      </c>
      <c r="C182" s="157" t="s">
        <v>104</v>
      </c>
      <c r="D182" s="157" t="s">
        <v>32</v>
      </c>
      <c r="E182" s="159">
        <v>136.7</v>
      </c>
    </row>
    <row r="183" spans="1:5" ht="47.25">
      <c r="A183" s="87" t="s">
        <v>39</v>
      </c>
      <c r="B183" s="157" t="s">
        <v>139</v>
      </c>
      <c r="C183" s="165" t="s">
        <v>449</v>
      </c>
      <c r="D183" s="157"/>
      <c r="E183" s="159">
        <f>E184</f>
        <v>60</v>
      </c>
    </row>
    <row r="184" spans="1:5" ht="48.75" customHeight="1">
      <c r="A184" s="161" t="s">
        <v>450</v>
      </c>
      <c r="B184" s="157" t="s">
        <v>139</v>
      </c>
      <c r="C184" s="165" t="s">
        <v>451</v>
      </c>
      <c r="D184" s="157"/>
      <c r="E184" s="159">
        <f>E185</f>
        <v>60</v>
      </c>
    </row>
    <row r="185" spans="1:5" ht="15.75">
      <c r="A185" s="87" t="s">
        <v>460</v>
      </c>
      <c r="B185" s="157" t="s">
        <v>139</v>
      </c>
      <c r="C185" s="165" t="s">
        <v>461</v>
      </c>
      <c r="D185" s="157"/>
      <c r="E185" s="159">
        <f>E186</f>
        <v>60</v>
      </c>
    </row>
    <row r="186" spans="1:5" ht="31.5">
      <c r="A186" s="87" t="s">
        <v>415</v>
      </c>
      <c r="B186" s="157" t="s">
        <v>139</v>
      </c>
      <c r="C186" s="165" t="s">
        <v>461</v>
      </c>
      <c r="D186" s="157" t="s">
        <v>32</v>
      </c>
      <c r="E186" s="159">
        <v>60</v>
      </c>
    </row>
    <row r="187" spans="1:5" ht="51" customHeight="1">
      <c r="A187" s="87" t="s">
        <v>563</v>
      </c>
      <c r="B187" s="157" t="s">
        <v>139</v>
      </c>
      <c r="C187" s="165" t="s">
        <v>564</v>
      </c>
      <c r="D187" s="157"/>
      <c r="E187" s="159">
        <f>E188+E190</f>
        <v>27586.1</v>
      </c>
    </row>
    <row r="188" spans="1:5" ht="15.75">
      <c r="A188" s="170" t="s">
        <v>565</v>
      </c>
      <c r="B188" s="157" t="s">
        <v>139</v>
      </c>
      <c r="C188" s="165" t="s">
        <v>566</v>
      </c>
      <c r="D188" s="157"/>
      <c r="E188" s="159">
        <f>E189</f>
        <v>1670</v>
      </c>
    </row>
    <row r="189" spans="1:5" ht="31.5">
      <c r="A189" s="160" t="s">
        <v>415</v>
      </c>
      <c r="B189" s="157" t="s">
        <v>139</v>
      </c>
      <c r="C189" s="165" t="s">
        <v>566</v>
      </c>
      <c r="D189" s="157" t="s">
        <v>32</v>
      </c>
      <c r="E189" s="159">
        <v>1670</v>
      </c>
    </row>
    <row r="190" spans="1:5" ht="15.75">
      <c r="A190" s="170" t="s">
        <v>569</v>
      </c>
      <c r="B190" s="157" t="s">
        <v>139</v>
      </c>
      <c r="C190" s="165" t="s">
        <v>570</v>
      </c>
      <c r="D190" s="157"/>
      <c r="E190" s="159">
        <f>E191+E192</f>
        <v>25916.1</v>
      </c>
    </row>
    <row r="191" spans="1:5" ht="31.5">
      <c r="A191" s="87" t="s">
        <v>434</v>
      </c>
      <c r="B191" s="157" t="s">
        <v>139</v>
      </c>
      <c r="C191" s="165" t="s">
        <v>570</v>
      </c>
      <c r="D191" s="157" t="s">
        <v>57</v>
      </c>
      <c r="E191" s="159">
        <v>17992.8</v>
      </c>
    </row>
    <row r="192" spans="1:5" ht="31.5">
      <c r="A192" s="87" t="s">
        <v>415</v>
      </c>
      <c r="B192" s="157" t="s">
        <v>139</v>
      </c>
      <c r="C192" s="165" t="s">
        <v>570</v>
      </c>
      <c r="D192" s="157" t="s">
        <v>32</v>
      </c>
      <c r="E192" s="159">
        <v>7923.3</v>
      </c>
    </row>
    <row r="193" spans="1:5" ht="15.75">
      <c r="A193" s="61" t="s">
        <v>419</v>
      </c>
      <c r="B193" s="157" t="s">
        <v>139</v>
      </c>
      <c r="C193" s="189" t="s">
        <v>420</v>
      </c>
      <c r="D193" s="157"/>
      <c r="E193" s="159">
        <f>E194+E196</f>
        <v>407</v>
      </c>
    </row>
    <row r="194" spans="1:5" ht="15.75">
      <c r="A194" s="11" t="s">
        <v>106</v>
      </c>
      <c r="B194" s="188" t="s">
        <v>139</v>
      </c>
      <c r="C194" s="189" t="s">
        <v>107</v>
      </c>
      <c r="D194" s="96"/>
      <c r="E194" s="159">
        <f>E195</f>
        <v>320.8</v>
      </c>
    </row>
    <row r="195" spans="1:5" ht="31.5">
      <c r="A195" s="61" t="s">
        <v>415</v>
      </c>
      <c r="B195" s="188" t="s">
        <v>139</v>
      </c>
      <c r="C195" s="189" t="s">
        <v>107</v>
      </c>
      <c r="D195" s="189">
        <v>244</v>
      </c>
      <c r="E195" s="159">
        <f>'Прил.7 Прогр.2014'!E324</f>
        <v>320.8</v>
      </c>
    </row>
    <row r="196" spans="1:5" ht="15.75">
      <c r="A196" s="11" t="s">
        <v>116</v>
      </c>
      <c r="B196" s="188" t="s">
        <v>139</v>
      </c>
      <c r="C196" s="189" t="s">
        <v>117</v>
      </c>
      <c r="D196" s="189"/>
      <c r="E196" s="159">
        <f>E197</f>
        <v>86.2</v>
      </c>
    </row>
    <row r="197" spans="1:5" ht="31.5">
      <c r="A197" s="61" t="s">
        <v>415</v>
      </c>
      <c r="B197" s="188" t="s">
        <v>139</v>
      </c>
      <c r="C197" s="189" t="s">
        <v>117</v>
      </c>
      <c r="D197" s="189">
        <v>244</v>
      </c>
      <c r="E197" s="159">
        <f>'Прил.7 Прогр.2014'!E327</f>
        <v>86.2</v>
      </c>
    </row>
    <row r="198" spans="1:5" ht="15.75">
      <c r="A198" s="87" t="s">
        <v>347</v>
      </c>
      <c r="B198" s="157" t="s">
        <v>348</v>
      </c>
      <c r="C198" s="157"/>
      <c r="D198" s="157"/>
      <c r="E198" s="159">
        <f>E199</f>
        <v>600</v>
      </c>
    </row>
    <row r="199" spans="1:5" s="191" customFormat="1" ht="15.75">
      <c r="A199" s="61" t="s">
        <v>419</v>
      </c>
      <c r="B199" s="188" t="s">
        <v>348</v>
      </c>
      <c r="C199" s="189" t="s">
        <v>420</v>
      </c>
      <c r="D199" s="188"/>
      <c r="E199" s="190">
        <f>E200</f>
        <v>600</v>
      </c>
    </row>
    <row r="200" spans="1:5" s="191" customFormat="1" ht="63">
      <c r="A200" s="61" t="s">
        <v>91</v>
      </c>
      <c r="B200" s="188" t="s">
        <v>348</v>
      </c>
      <c r="C200" s="138" t="s">
        <v>590</v>
      </c>
      <c r="D200" s="188"/>
      <c r="E200" s="190">
        <f>E201+E202</f>
        <v>600</v>
      </c>
    </row>
    <row r="201" spans="1:5" s="191" customFormat="1" ht="31.5">
      <c r="A201" s="11" t="s">
        <v>445</v>
      </c>
      <c r="B201" s="188" t="s">
        <v>348</v>
      </c>
      <c r="C201" s="138" t="s">
        <v>590</v>
      </c>
      <c r="D201" s="188" t="s">
        <v>44</v>
      </c>
      <c r="E201" s="105">
        <v>595</v>
      </c>
    </row>
    <row r="202" spans="1:5" s="191" customFormat="1" ht="15.75">
      <c r="A202" s="11" t="s">
        <v>446</v>
      </c>
      <c r="B202" s="188" t="s">
        <v>348</v>
      </c>
      <c r="C202" s="138" t="s">
        <v>590</v>
      </c>
      <c r="D202" s="188" t="s">
        <v>45</v>
      </c>
      <c r="E202" s="105">
        <v>5</v>
      </c>
    </row>
    <row r="203" spans="1:5" s="191" customFormat="1" ht="15.75">
      <c r="A203" s="154" t="s">
        <v>58</v>
      </c>
      <c r="B203" s="192" t="s">
        <v>59</v>
      </c>
      <c r="C203" s="193"/>
      <c r="D203" s="192"/>
      <c r="E203" s="194">
        <f>E204</f>
        <v>2037</v>
      </c>
    </row>
    <row r="204" spans="1:5" ht="15.75">
      <c r="A204" s="87" t="s">
        <v>150</v>
      </c>
      <c r="B204" s="157" t="s">
        <v>140</v>
      </c>
      <c r="C204" s="157"/>
      <c r="D204" s="157"/>
      <c r="E204" s="159">
        <f>E205+E237</f>
        <v>2037</v>
      </c>
    </row>
    <row r="205" spans="1:5" ht="47.25">
      <c r="A205" s="87" t="s">
        <v>71</v>
      </c>
      <c r="B205" s="157" t="s">
        <v>140</v>
      </c>
      <c r="C205" s="165" t="s">
        <v>449</v>
      </c>
      <c r="D205" s="157"/>
      <c r="E205" s="159">
        <f>E206+E219+E230</f>
        <v>2021</v>
      </c>
    </row>
    <row r="206" spans="1:5" ht="33.75" customHeight="1">
      <c r="A206" s="161" t="s">
        <v>476</v>
      </c>
      <c r="B206" s="157" t="s">
        <v>140</v>
      </c>
      <c r="C206" s="165" t="s">
        <v>60</v>
      </c>
      <c r="D206" s="157"/>
      <c r="E206" s="159">
        <f>E207+E209+E212+E215+E217</f>
        <v>1770</v>
      </c>
    </row>
    <row r="207" spans="1:5" ht="15.75" customHeight="1">
      <c r="A207" s="87" t="s">
        <v>479</v>
      </c>
      <c r="B207" s="157" t="s">
        <v>140</v>
      </c>
      <c r="C207" s="165" t="s">
        <v>480</v>
      </c>
      <c r="D207" s="157"/>
      <c r="E207" s="159">
        <f>E208</f>
        <v>55</v>
      </c>
    </row>
    <row r="208" spans="1:5" ht="31.5">
      <c r="A208" s="87" t="s">
        <v>415</v>
      </c>
      <c r="B208" s="157" t="s">
        <v>140</v>
      </c>
      <c r="C208" s="165" t="s">
        <v>480</v>
      </c>
      <c r="D208" s="157" t="s">
        <v>32</v>
      </c>
      <c r="E208" s="159">
        <v>55</v>
      </c>
    </row>
    <row r="209" spans="1:5" ht="51" customHeight="1">
      <c r="A209" s="87" t="s">
        <v>481</v>
      </c>
      <c r="B209" s="157" t="s">
        <v>140</v>
      </c>
      <c r="C209" s="165" t="s">
        <v>61</v>
      </c>
      <c r="D209" s="157"/>
      <c r="E209" s="159">
        <f>E210+E211</f>
        <v>190</v>
      </c>
    </row>
    <row r="210" spans="1:5" ht="21" customHeight="1">
      <c r="A210" s="87" t="s">
        <v>483</v>
      </c>
      <c r="B210" s="157" t="s">
        <v>140</v>
      </c>
      <c r="C210" s="165" t="s">
        <v>61</v>
      </c>
      <c r="D210" s="157" t="s">
        <v>44</v>
      </c>
      <c r="E210" s="159">
        <v>150</v>
      </c>
    </row>
    <row r="211" spans="1:5" ht="31.5">
      <c r="A211" s="87" t="s">
        <v>415</v>
      </c>
      <c r="B211" s="157" t="s">
        <v>140</v>
      </c>
      <c r="C211" s="165" t="s">
        <v>61</v>
      </c>
      <c r="D211" s="157" t="s">
        <v>32</v>
      </c>
      <c r="E211" s="159">
        <v>40</v>
      </c>
    </row>
    <row r="212" spans="1:5" ht="19.5" customHeight="1">
      <c r="A212" s="87" t="s">
        <v>484</v>
      </c>
      <c r="B212" s="157" t="s">
        <v>140</v>
      </c>
      <c r="C212" s="165" t="s">
        <v>485</v>
      </c>
      <c r="D212" s="157"/>
      <c r="E212" s="159">
        <f>E213+E214</f>
        <v>820</v>
      </c>
    </row>
    <row r="213" spans="1:5" ht="15.75">
      <c r="A213" s="87" t="s">
        <v>455</v>
      </c>
      <c r="B213" s="157" t="s">
        <v>140</v>
      </c>
      <c r="C213" s="165" t="s">
        <v>485</v>
      </c>
      <c r="D213" s="157" t="s">
        <v>41</v>
      </c>
      <c r="E213" s="159">
        <v>40</v>
      </c>
    </row>
    <row r="214" spans="1:5" ht="31.5">
      <c r="A214" s="87" t="s">
        <v>415</v>
      </c>
      <c r="B214" s="157" t="s">
        <v>140</v>
      </c>
      <c r="C214" s="165" t="s">
        <v>485</v>
      </c>
      <c r="D214" s="157" t="s">
        <v>32</v>
      </c>
      <c r="E214" s="159">
        <v>780</v>
      </c>
    </row>
    <row r="215" spans="1:5" ht="15.75">
      <c r="A215" s="87" t="s">
        <v>486</v>
      </c>
      <c r="B215" s="157" t="s">
        <v>140</v>
      </c>
      <c r="C215" s="165" t="s">
        <v>487</v>
      </c>
      <c r="D215" s="157"/>
      <c r="E215" s="159">
        <f>E216</f>
        <v>220</v>
      </c>
    </row>
    <row r="216" spans="1:5" ht="15" customHeight="1">
      <c r="A216" s="87" t="s">
        <v>415</v>
      </c>
      <c r="B216" s="157" t="s">
        <v>140</v>
      </c>
      <c r="C216" s="165" t="s">
        <v>487</v>
      </c>
      <c r="D216" s="157" t="s">
        <v>32</v>
      </c>
      <c r="E216" s="159">
        <v>220</v>
      </c>
    </row>
    <row r="217" spans="1:5" ht="15.75">
      <c r="A217" s="87" t="s">
        <v>488</v>
      </c>
      <c r="B217" s="157" t="s">
        <v>140</v>
      </c>
      <c r="C217" s="165" t="s">
        <v>489</v>
      </c>
      <c r="D217" s="157"/>
      <c r="E217" s="159">
        <f>E218</f>
        <v>485</v>
      </c>
    </row>
    <row r="218" spans="1:5" ht="31.5">
      <c r="A218" s="87" t="s">
        <v>415</v>
      </c>
      <c r="B218" s="157" t="s">
        <v>140</v>
      </c>
      <c r="C218" s="165" t="s">
        <v>489</v>
      </c>
      <c r="D218" s="157" t="s">
        <v>32</v>
      </c>
      <c r="E218" s="159">
        <v>485</v>
      </c>
    </row>
    <row r="219" spans="1:5" ht="47.25">
      <c r="A219" s="161" t="s">
        <v>490</v>
      </c>
      <c r="B219" s="157" t="s">
        <v>140</v>
      </c>
      <c r="C219" s="165" t="s">
        <v>62</v>
      </c>
      <c r="D219" s="157"/>
      <c r="E219" s="159">
        <f>E220+E222+E224+E226+E228</f>
        <v>187</v>
      </c>
    </row>
    <row r="220" spans="1:5" ht="36" customHeight="1">
      <c r="A220" s="87" t="s">
        <v>492</v>
      </c>
      <c r="B220" s="157" t="s">
        <v>140</v>
      </c>
      <c r="C220" s="165" t="s">
        <v>63</v>
      </c>
      <c r="D220" s="157"/>
      <c r="E220" s="159">
        <f>E221</f>
        <v>6</v>
      </c>
    </row>
    <row r="221" spans="1:5" ht="31.5">
      <c r="A221" s="87" t="s">
        <v>415</v>
      </c>
      <c r="B221" s="157" t="s">
        <v>140</v>
      </c>
      <c r="C221" s="165" t="s">
        <v>63</v>
      </c>
      <c r="D221" s="157" t="s">
        <v>32</v>
      </c>
      <c r="E221" s="159">
        <v>6</v>
      </c>
    </row>
    <row r="222" spans="1:5" ht="15.75">
      <c r="A222" s="162" t="s">
        <v>494</v>
      </c>
      <c r="B222" s="157" t="s">
        <v>140</v>
      </c>
      <c r="C222" s="165" t="s">
        <v>495</v>
      </c>
      <c r="D222" s="157"/>
      <c r="E222" s="159">
        <f>E223</f>
        <v>19</v>
      </c>
    </row>
    <row r="223" spans="1:5" ht="31.5">
      <c r="A223" s="87" t="s">
        <v>415</v>
      </c>
      <c r="B223" s="157" t="s">
        <v>140</v>
      </c>
      <c r="C223" s="165" t="s">
        <v>495</v>
      </c>
      <c r="D223" s="157" t="s">
        <v>32</v>
      </c>
      <c r="E223" s="159">
        <v>19</v>
      </c>
    </row>
    <row r="224" spans="1:5" ht="15.75">
      <c r="A224" s="162" t="s">
        <v>496</v>
      </c>
      <c r="B224" s="157" t="s">
        <v>140</v>
      </c>
      <c r="C224" s="165" t="s">
        <v>497</v>
      </c>
      <c r="D224" s="157"/>
      <c r="E224" s="159">
        <f>E225</f>
        <v>34</v>
      </c>
    </row>
    <row r="225" spans="1:5" ht="34.5" customHeight="1">
      <c r="A225" s="87" t="s">
        <v>415</v>
      </c>
      <c r="B225" s="157" t="s">
        <v>140</v>
      </c>
      <c r="C225" s="165" t="s">
        <v>497</v>
      </c>
      <c r="D225" s="157" t="s">
        <v>32</v>
      </c>
      <c r="E225" s="159">
        <v>34</v>
      </c>
    </row>
    <row r="226" spans="1:5" ht="20.25" customHeight="1">
      <c r="A226" s="87" t="s">
        <v>498</v>
      </c>
      <c r="B226" s="157" t="s">
        <v>140</v>
      </c>
      <c r="C226" s="165" t="s">
        <v>499</v>
      </c>
      <c r="D226" s="157"/>
      <c r="E226" s="159">
        <f>E227</f>
        <v>18</v>
      </c>
    </row>
    <row r="227" spans="1:5" ht="31.5">
      <c r="A227" s="87" t="s">
        <v>415</v>
      </c>
      <c r="B227" s="157" t="s">
        <v>140</v>
      </c>
      <c r="C227" s="165" t="s">
        <v>499</v>
      </c>
      <c r="D227" s="157" t="s">
        <v>32</v>
      </c>
      <c r="E227" s="159">
        <v>18</v>
      </c>
    </row>
    <row r="228" spans="1:5" ht="15.75">
      <c r="A228" s="87" t="s">
        <v>500</v>
      </c>
      <c r="B228" s="157" t="s">
        <v>140</v>
      </c>
      <c r="C228" s="165" t="s">
        <v>501</v>
      </c>
      <c r="D228" s="157"/>
      <c r="E228" s="159">
        <f>E229</f>
        <v>110</v>
      </c>
    </row>
    <row r="229" spans="1:5" ht="31.5">
      <c r="A229" s="87" t="s">
        <v>415</v>
      </c>
      <c r="B229" s="157" t="s">
        <v>140</v>
      </c>
      <c r="C229" s="165" t="s">
        <v>501</v>
      </c>
      <c r="D229" s="157" t="s">
        <v>32</v>
      </c>
      <c r="E229" s="159">
        <v>110</v>
      </c>
    </row>
    <row r="230" spans="1:5" ht="47.25">
      <c r="A230" s="161" t="s">
        <v>502</v>
      </c>
      <c r="B230" s="157" t="s">
        <v>140</v>
      </c>
      <c r="C230" s="165" t="s">
        <v>503</v>
      </c>
      <c r="D230" s="157"/>
      <c r="E230" s="159">
        <f>E231+E233+E235</f>
        <v>64</v>
      </c>
    </row>
    <row r="231" spans="1:5" ht="19.5" customHeight="1">
      <c r="A231" s="87" t="s">
        <v>504</v>
      </c>
      <c r="B231" s="157" t="s">
        <v>140</v>
      </c>
      <c r="C231" s="165" t="s">
        <v>505</v>
      </c>
      <c r="D231" s="157"/>
      <c r="E231" s="159">
        <f>E232</f>
        <v>32</v>
      </c>
    </row>
    <row r="232" spans="1:5" ht="52.5" customHeight="1">
      <c r="A232" s="87" t="s">
        <v>415</v>
      </c>
      <c r="B232" s="157" t="s">
        <v>140</v>
      </c>
      <c r="C232" s="165" t="s">
        <v>505</v>
      </c>
      <c r="D232" s="157" t="s">
        <v>32</v>
      </c>
      <c r="E232" s="159">
        <v>32</v>
      </c>
    </row>
    <row r="233" spans="1:5" ht="31.5">
      <c r="A233" s="87" t="s">
        <v>506</v>
      </c>
      <c r="B233" s="157" t="s">
        <v>140</v>
      </c>
      <c r="C233" s="165" t="s">
        <v>507</v>
      </c>
      <c r="D233" s="157"/>
      <c r="E233" s="159">
        <f>E234</f>
        <v>17</v>
      </c>
    </row>
    <row r="234" spans="1:5" ht="48.75" customHeight="1">
      <c r="A234" s="87" t="s">
        <v>415</v>
      </c>
      <c r="B234" s="157" t="s">
        <v>140</v>
      </c>
      <c r="C234" s="165" t="s">
        <v>507</v>
      </c>
      <c r="D234" s="157" t="s">
        <v>32</v>
      </c>
      <c r="E234" s="159">
        <v>17</v>
      </c>
    </row>
    <row r="235" spans="1:5" ht="31.5">
      <c r="A235" s="87" t="s">
        <v>508</v>
      </c>
      <c r="B235" s="157" t="s">
        <v>140</v>
      </c>
      <c r="C235" s="165" t="s">
        <v>509</v>
      </c>
      <c r="D235" s="157"/>
      <c r="E235" s="159">
        <f>E236</f>
        <v>15</v>
      </c>
    </row>
    <row r="236" spans="1:5" ht="31.5">
      <c r="A236" s="87" t="s">
        <v>415</v>
      </c>
      <c r="B236" s="157" t="s">
        <v>140</v>
      </c>
      <c r="C236" s="165" t="s">
        <v>509</v>
      </c>
      <c r="D236" s="157" t="s">
        <v>32</v>
      </c>
      <c r="E236" s="159">
        <v>15</v>
      </c>
    </row>
    <row r="237" spans="1:5" ht="15.75">
      <c r="A237" s="61" t="s">
        <v>419</v>
      </c>
      <c r="B237" s="157" t="s">
        <v>140</v>
      </c>
      <c r="C237" s="189" t="s">
        <v>420</v>
      </c>
      <c r="D237" s="157"/>
      <c r="E237" s="159">
        <f>E238</f>
        <v>16</v>
      </c>
    </row>
    <row r="238" spans="1:5" ht="15.75">
      <c r="A238" s="61" t="s">
        <v>112</v>
      </c>
      <c r="B238" s="188" t="s">
        <v>140</v>
      </c>
      <c r="C238" s="96" t="s">
        <v>113</v>
      </c>
      <c r="D238" s="96"/>
      <c r="E238" s="159">
        <f>E239</f>
        <v>16</v>
      </c>
    </row>
    <row r="239" spans="1:5" ht="31.5">
      <c r="A239" s="61" t="s">
        <v>415</v>
      </c>
      <c r="B239" s="188" t="s">
        <v>140</v>
      </c>
      <c r="C239" s="96" t="s">
        <v>113</v>
      </c>
      <c r="D239" s="96">
        <v>244</v>
      </c>
      <c r="E239" s="159">
        <f>'Прил.7 Прогр.2014'!E336</f>
        <v>16</v>
      </c>
    </row>
    <row r="240" spans="1:5" ht="21.75" customHeight="1">
      <c r="A240" s="154" t="s">
        <v>72</v>
      </c>
      <c r="B240" s="155" t="s">
        <v>66</v>
      </c>
      <c r="C240" s="155"/>
      <c r="D240" s="155"/>
      <c r="E240" s="156">
        <f>E241</f>
        <v>25566.899999999998</v>
      </c>
    </row>
    <row r="241" spans="1:5" ht="21" customHeight="1">
      <c r="A241" s="87" t="s">
        <v>129</v>
      </c>
      <c r="B241" s="157" t="s">
        <v>141</v>
      </c>
      <c r="C241" s="157"/>
      <c r="D241" s="157"/>
      <c r="E241" s="159">
        <f>E242</f>
        <v>25566.899999999998</v>
      </c>
    </row>
    <row r="242" spans="1:5" ht="31.5">
      <c r="A242" s="87" t="s">
        <v>521</v>
      </c>
      <c r="B242" s="157" t="s">
        <v>141</v>
      </c>
      <c r="C242" s="157" t="s">
        <v>522</v>
      </c>
      <c r="D242" s="157"/>
      <c r="E242" s="159">
        <f>E243+E256+E266</f>
        <v>25566.899999999998</v>
      </c>
    </row>
    <row r="243" spans="1:5" ht="15.75">
      <c r="A243" s="161" t="s">
        <v>523</v>
      </c>
      <c r="B243" s="157" t="s">
        <v>141</v>
      </c>
      <c r="C243" s="157" t="s">
        <v>524</v>
      </c>
      <c r="D243" s="157"/>
      <c r="E243" s="159">
        <f>E244+E249+E251+E254</f>
        <v>25000</v>
      </c>
    </row>
    <row r="244" spans="1:5" ht="31.5">
      <c r="A244" s="87" t="s">
        <v>526</v>
      </c>
      <c r="B244" s="157" t="s">
        <v>141</v>
      </c>
      <c r="C244" s="157" t="s">
        <v>527</v>
      </c>
      <c r="D244" s="157"/>
      <c r="E244" s="159">
        <f>E245+E246+E247+E248</f>
        <v>22897.1</v>
      </c>
    </row>
    <row r="245" spans="1:5" ht="31.5">
      <c r="A245" s="87" t="s">
        <v>445</v>
      </c>
      <c r="B245" s="157" t="s">
        <v>141</v>
      </c>
      <c r="C245" s="157" t="s">
        <v>527</v>
      </c>
      <c r="D245" s="157" t="s">
        <v>44</v>
      </c>
      <c r="E245" s="159">
        <v>16607.8</v>
      </c>
    </row>
    <row r="246" spans="1:5" ht="15.75">
      <c r="A246" s="87" t="s">
        <v>446</v>
      </c>
      <c r="B246" s="157" t="s">
        <v>141</v>
      </c>
      <c r="C246" s="157" t="s">
        <v>527</v>
      </c>
      <c r="D246" s="157" t="s">
        <v>45</v>
      </c>
      <c r="E246" s="159">
        <v>130</v>
      </c>
    </row>
    <row r="247" spans="1:5" ht="16.5" customHeight="1">
      <c r="A247" s="87" t="s">
        <v>414</v>
      </c>
      <c r="B247" s="157" t="s">
        <v>141</v>
      </c>
      <c r="C247" s="157" t="s">
        <v>527</v>
      </c>
      <c r="D247" s="157" t="s">
        <v>31</v>
      </c>
      <c r="E247" s="159">
        <v>362.2</v>
      </c>
    </row>
    <row r="248" spans="1:5" ht="31.5">
      <c r="A248" s="87" t="s">
        <v>415</v>
      </c>
      <c r="B248" s="157" t="s">
        <v>141</v>
      </c>
      <c r="C248" s="157" t="s">
        <v>527</v>
      </c>
      <c r="D248" s="157" t="s">
        <v>32</v>
      </c>
      <c r="E248" s="159">
        <v>5797.1</v>
      </c>
    </row>
    <row r="249" spans="1:5" ht="32.25" customHeight="1">
      <c r="A249" s="87" t="s">
        <v>530</v>
      </c>
      <c r="B249" s="157" t="s">
        <v>141</v>
      </c>
      <c r="C249" s="157" t="s">
        <v>531</v>
      </c>
      <c r="D249" s="157"/>
      <c r="E249" s="159">
        <f>E250</f>
        <v>953.9</v>
      </c>
    </row>
    <row r="250" spans="1:5" ht="31.5">
      <c r="A250" s="87" t="s">
        <v>415</v>
      </c>
      <c r="B250" s="157" t="s">
        <v>141</v>
      </c>
      <c r="C250" s="157" t="s">
        <v>531</v>
      </c>
      <c r="D250" s="157" t="s">
        <v>32</v>
      </c>
      <c r="E250" s="159">
        <v>953.9</v>
      </c>
    </row>
    <row r="251" spans="1:5" ht="31.5">
      <c r="A251" s="87" t="s">
        <v>532</v>
      </c>
      <c r="B251" s="157" t="s">
        <v>141</v>
      </c>
      <c r="C251" s="157" t="s">
        <v>533</v>
      </c>
      <c r="D251" s="157"/>
      <c r="E251" s="159">
        <f>E252+E253</f>
        <v>176.7</v>
      </c>
    </row>
    <row r="252" spans="1:5" ht="16.5" customHeight="1">
      <c r="A252" s="87" t="s">
        <v>414</v>
      </c>
      <c r="B252" s="157" t="s">
        <v>141</v>
      </c>
      <c r="C252" s="157" t="s">
        <v>533</v>
      </c>
      <c r="D252" s="157" t="s">
        <v>31</v>
      </c>
      <c r="E252" s="159">
        <v>56.7</v>
      </c>
    </row>
    <row r="253" spans="1:5" ht="31.5">
      <c r="A253" s="87" t="s">
        <v>415</v>
      </c>
      <c r="B253" s="157" t="s">
        <v>141</v>
      </c>
      <c r="C253" s="157" t="s">
        <v>533</v>
      </c>
      <c r="D253" s="157" t="s">
        <v>32</v>
      </c>
      <c r="E253" s="159">
        <v>120</v>
      </c>
    </row>
    <row r="254" spans="1:5" ht="31.5">
      <c r="A254" s="11" t="s">
        <v>536</v>
      </c>
      <c r="B254" s="157" t="s">
        <v>141</v>
      </c>
      <c r="C254" s="157" t="s">
        <v>537</v>
      </c>
      <c r="D254" s="157"/>
      <c r="E254" s="159">
        <f>E255</f>
        <v>972.3</v>
      </c>
    </row>
    <row r="255" spans="1:5" ht="34.5" customHeight="1">
      <c r="A255" s="87" t="s">
        <v>434</v>
      </c>
      <c r="B255" s="157" t="s">
        <v>141</v>
      </c>
      <c r="C255" s="157" t="s">
        <v>537</v>
      </c>
      <c r="D255" s="157" t="s">
        <v>57</v>
      </c>
      <c r="E255" s="159">
        <v>972.3</v>
      </c>
    </row>
    <row r="256" spans="1:5" ht="47.25">
      <c r="A256" s="161" t="s">
        <v>538</v>
      </c>
      <c r="B256" s="157" t="s">
        <v>141</v>
      </c>
      <c r="C256" s="157" t="s">
        <v>539</v>
      </c>
      <c r="D256" s="157"/>
      <c r="E256" s="159">
        <f>E257+E261+E263</f>
        <v>235.1</v>
      </c>
    </row>
    <row r="257" spans="1:5" ht="15.75">
      <c r="A257" s="162" t="s">
        <v>540</v>
      </c>
      <c r="B257" s="157" t="s">
        <v>141</v>
      </c>
      <c r="C257" s="165" t="s">
        <v>541</v>
      </c>
      <c r="D257" s="157"/>
      <c r="E257" s="159">
        <f>E258+E259+E260</f>
        <v>75.6</v>
      </c>
    </row>
    <row r="258" spans="1:5" ht="17.25" customHeight="1">
      <c r="A258" s="162" t="s">
        <v>446</v>
      </c>
      <c r="B258" s="157" t="s">
        <v>141</v>
      </c>
      <c r="C258" s="165" t="s">
        <v>541</v>
      </c>
      <c r="D258" s="157" t="s">
        <v>45</v>
      </c>
      <c r="E258" s="159">
        <v>4</v>
      </c>
    </row>
    <row r="259" spans="1:5" ht="22.5" customHeight="1">
      <c r="A259" s="160" t="s">
        <v>414</v>
      </c>
      <c r="B259" s="157" t="s">
        <v>141</v>
      </c>
      <c r="C259" s="165" t="s">
        <v>541</v>
      </c>
      <c r="D259" s="157" t="s">
        <v>31</v>
      </c>
      <c r="E259" s="159">
        <v>51.8</v>
      </c>
    </row>
    <row r="260" spans="1:5" ht="31.5">
      <c r="A260" s="160" t="s">
        <v>415</v>
      </c>
      <c r="B260" s="157" t="s">
        <v>141</v>
      </c>
      <c r="C260" s="165" t="s">
        <v>541</v>
      </c>
      <c r="D260" s="157" t="s">
        <v>32</v>
      </c>
      <c r="E260" s="159">
        <v>19.8</v>
      </c>
    </row>
    <row r="261" spans="1:5" ht="19.5" customHeight="1">
      <c r="A261" s="162" t="s">
        <v>542</v>
      </c>
      <c r="B261" s="157" t="s">
        <v>141</v>
      </c>
      <c r="C261" s="165" t="s">
        <v>543</v>
      </c>
      <c r="D261" s="157"/>
      <c r="E261" s="159">
        <f>E262</f>
        <v>72</v>
      </c>
    </row>
    <row r="262" spans="1:5" ht="31.5">
      <c r="A262" s="160" t="s">
        <v>415</v>
      </c>
      <c r="B262" s="157" t="s">
        <v>141</v>
      </c>
      <c r="C262" s="165" t="s">
        <v>543</v>
      </c>
      <c r="D262" s="157" t="s">
        <v>32</v>
      </c>
      <c r="E262" s="159">
        <v>72</v>
      </c>
    </row>
    <row r="263" spans="1:5" ht="15.75">
      <c r="A263" s="170" t="s">
        <v>447</v>
      </c>
      <c r="B263" s="157" t="s">
        <v>141</v>
      </c>
      <c r="C263" s="165" t="s">
        <v>544</v>
      </c>
      <c r="D263" s="157"/>
      <c r="E263" s="159">
        <f>E264+E265</f>
        <v>87.5</v>
      </c>
    </row>
    <row r="264" spans="1:5" ht="27" customHeight="1">
      <c r="A264" s="160" t="s">
        <v>414</v>
      </c>
      <c r="B264" s="157" t="s">
        <v>141</v>
      </c>
      <c r="C264" s="165" t="s">
        <v>544</v>
      </c>
      <c r="D264" s="157" t="s">
        <v>31</v>
      </c>
      <c r="E264" s="176">
        <v>21.3</v>
      </c>
    </row>
    <row r="265" spans="1:5" ht="31.5">
      <c r="A265" s="160" t="s">
        <v>415</v>
      </c>
      <c r="B265" s="157" t="s">
        <v>141</v>
      </c>
      <c r="C265" s="165" t="s">
        <v>544</v>
      </c>
      <c r="D265" s="157" t="s">
        <v>32</v>
      </c>
      <c r="E265" s="176">
        <v>66.2</v>
      </c>
    </row>
    <row r="266" spans="1:5" ht="48.75" customHeight="1">
      <c r="A266" s="161" t="s">
        <v>545</v>
      </c>
      <c r="B266" s="157" t="s">
        <v>141</v>
      </c>
      <c r="C266" s="165" t="s">
        <v>546</v>
      </c>
      <c r="D266" s="157"/>
      <c r="E266" s="159">
        <f>E267+E271+E273</f>
        <v>331.8</v>
      </c>
    </row>
    <row r="267" spans="1:5" ht="15.75">
      <c r="A267" s="170" t="s">
        <v>547</v>
      </c>
      <c r="B267" s="157" t="s">
        <v>141</v>
      </c>
      <c r="C267" s="165" t="s">
        <v>548</v>
      </c>
      <c r="D267" s="157"/>
      <c r="E267" s="159">
        <f>E268+E269+E270</f>
        <v>91</v>
      </c>
    </row>
    <row r="268" spans="1:5" ht="15.75">
      <c r="A268" s="87" t="s">
        <v>446</v>
      </c>
      <c r="B268" s="157" t="s">
        <v>141</v>
      </c>
      <c r="C268" s="165" t="s">
        <v>548</v>
      </c>
      <c r="D268" s="157" t="s">
        <v>45</v>
      </c>
      <c r="E268" s="159">
        <v>10</v>
      </c>
    </row>
    <row r="269" spans="1:5" ht="21" customHeight="1">
      <c r="A269" s="160" t="s">
        <v>414</v>
      </c>
      <c r="B269" s="157" t="s">
        <v>141</v>
      </c>
      <c r="C269" s="165" t="s">
        <v>548</v>
      </c>
      <c r="D269" s="157" t="s">
        <v>31</v>
      </c>
      <c r="E269" s="159">
        <v>15</v>
      </c>
    </row>
    <row r="270" spans="1:5" ht="31.5">
      <c r="A270" s="160" t="s">
        <v>415</v>
      </c>
      <c r="B270" s="157" t="s">
        <v>141</v>
      </c>
      <c r="C270" s="165" t="s">
        <v>548</v>
      </c>
      <c r="D270" s="157" t="s">
        <v>32</v>
      </c>
      <c r="E270" s="159">
        <v>66</v>
      </c>
    </row>
    <row r="271" spans="1:5" ht="19.5" customHeight="1">
      <c r="A271" s="170" t="s">
        <v>549</v>
      </c>
      <c r="B271" s="157" t="s">
        <v>141</v>
      </c>
      <c r="C271" s="165" t="s">
        <v>550</v>
      </c>
      <c r="D271" s="157"/>
      <c r="E271" s="159">
        <f>E272</f>
        <v>20</v>
      </c>
    </row>
    <row r="272" spans="1:5" ht="31.5">
      <c r="A272" s="160" t="s">
        <v>415</v>
      </c>
      <c r="B272" s="157" t="s">
        <v>141</v>
      </c>
      <c r="C272" s="165" t="s">
        <v>550</v>
      </c>
      <c r="D272" s="157" t="s">
        <v>32</v>
      </c>
      <c r="E272" s="159">
        <v>20</v>
      </c>
    </row>
    <row r="273" spans="1:5" ht="31.5">
      <c r="A273" s="162" t="s">
        <v>532</v>
      </c>
      <c r="B273" s="157" t="s">
        <v>141</v>
      </c>
      <c r="C273" s="165" t="s">
        <v>551</v>
      </c>
      <c r="D273" s="157"/>
      <c r="E273" s="159">
        <f>E274+E275</f>
        <v>220.8</v>
      </c>
    </row>
    <row r="274" spans="1:5" ht="20.25" customHeight="1">
      <c r="A274" s="160" t="s">
        <v>414</v>
      </c>
      <c r="B274" s="157" t="s">
        <v>141</v>
      </c>
      <c r="C274" s="165" t="s">
        <v>551</v>
      </c>
      <c r="D274" s="157" t="s">
        <v>31</v>
      </c>
      <c r="E274" s="159">
        <v>34.8</v>
      </c>
    </row>
    <row r="275" spans="1:5" ht="31.5">
      <c r="A275" s="160" t="s">
        <v>415</v>
      </c>
      <c r="B275" s="157" t="s">
        <v>141</v>
      </c>
      <c r="C275" s="165" t="s">
        <v>551</v>
      </c>
      <c r="D275" s="157" t="s">
        <v>32</v>
      </c>
      <c r="E275" s="159">
        <v>186</v>
      </c>
    </row>
    <row r="276" spans="1:5" ht="23.25" customHeight="1">
      <c r="A276" s="154" t="s">
        <v>64</v>
      </c>
      <c r="B276" s="155">
        <v>1000</v>
      </c>
      <c r="C276" s="157"/>
      <c r="D276" s="157"/>
      <c r="E276" s="156">
        <f>E277</f>
        <v>164</v>
      </c>
    </row>
    <row r="277" spans="1:5" ht="15.75">
      <c r="A277" s="87" t="s">
        <v>130</v>
      </c>
      <c r="B277" s="157">
        <v>1003</v>
      </c>
      <c r="C277" s="157"/>
      <c r="D277" s="157"/>
      <c r="E277" s="159">
        <f>E278+E281</f>
        <v>164</v>
      </c>
    </row>
    <row r="278" spans="1:5" ht="47.25">
      <c r="A278" s="162" t="s">
        <v>73</v>
      </c>
      <c r="B278" s="157">
        <v>1003</v>
      </c>
      <c r="C278" s="165" t="s">
        <v>449</v>
      </c>
      <c r="D278" s="157"/>
      <c r="E278" s="159">
        <f>E279</f>
        <v>100</v>
      </c>
    </row>
    <row r="279" spans="1:5" ht="51.75" customHeight="1">
      <c r="A279" s="87" t="s">
        <v>79</v>
      </c>
      <c r="B279" s="157">
        <v>1003</v>
      </c>
      <c r="C279" s="165" t="s">
        <v>511</v>
      </c>
      <c r="D279" s="157"/>
      <c r="E279" s="159">
        <f>E280</f>
        <v>100</v>
      </c>
    </row>
    <row r="280" spans="1:5" ht="15.75">
      <c r="A280" s="87" t="s">
        <v>519</v>
      </c>
      <c r="B280" s="157">
        <v>1003</v>
      </c>
      <c r="C280" s="165" t="s">
        <v>520</v>
      </c>
      <c r="D280" s="157" t="s">
        <v>32</v>
      </c>
      <c r="E280" s="159">
        <v>100</v>
      </c>
    </row>
    <row r="281" spans="1:5" ht="47.25">
      <c r="A281" s="160" t="s">
        <v>417</v>
      </c>
      <c r="B281" s="157" t="s">
        <v>16</v>
      </c>
      <c r="C281" s="165" t="s">
        <v>418</v>
      </c>
      <c r="D281" s="157"/>
      <c r="E281" s="159">
        <f>E282</f>
        <v>64</v>
      </c>
    </row>
    <row r="282" spans="1:5" ht="15.75">
      <c r="A282" s="160" t="s">
        <v>419</v>
      </c>
      <c r="B282" s="157" t="s">
        <v>16</v>
      </c>
      <c r="C282" s="165" t="s">
        <v>420</v>
      </c>
      <c r="D282" s="157"/>
      <c r="E282" s="159">
        <f>E283</f>
        <v>64</v>
      </c>
    </row>
    <row r="283" spans="1:5" ht="63">
      <c r="A283" s="87" t="s">
        <v>6</v>
      </c>
      <c r="B283" s="157" t="s">
        <v>16</v>
      </c>
      <c r="C283" s="165" t="s">
        <v>422</v>
      </c>
      <c r="D283" s="157"/>
      <c r="E283" s="159">
        <f>E284</f>
        <v>64</v>
      </c>
    </row>
    <row r="284" spans="1:5" ht="17.25" customHeight="1">
      <c r="A284" s="87" t="s">
        <v>7</v>
      </c>
      <c r="B284" s="157" t="s">
        <v>16</v>
      </c>
      <c r="C284" s="165" t="s">
        <v>422</v>
      </c>
      <c r="D284" s="157" t="s">
        <v>65</v>
      </c>
      <c r="E284" s="159">
        <v>64</v>
      </c>
    </row>
    <row r="285" spans="1:5" ht="15.75">
      <c r="A285" s="154" t="s">
        <v>74</v>
      </c>
      <c r="B285" s="155" t="s">
        <v>75</v>
      </c>
      <c r="C285" s="174"/>
      <c r="D285" s="155"/>
      <c r="E285" s="156">
        <f>E286</f>
        <v>5358</v>
      </c>
    </row>
    <row r="286" spans="1:5" ht="15.75">
      <c r="A286" s="175" t="s">
        <v>153</v>
      </c>
      <c r="B286" s="157" t="s">
        <v>154</v>
      </c>
      <c r="C286" s="157"/>
      <c r="D286" s="157"/>
      <c r="E286" s="159">
        <f>E287+E296</f>
        <v>5358</v>
      </c>
    </row>
    <row r="287" spans="1:5" ht="51" customHeight="1">
      <c r="A287" s="87" t="s">
        <v>448</v>
      </c>
      <c r="B287" s="157" t="s">
        <v>154</v>
      </c>
      <c r="C287" s="165" t="s">
        <v>449</v>
      </c>
      <c r="D287" s="157"/>
      <c r="E287" s="159">
        <f>E288</f>
        <v>608</v>
      </c>
    </row>
    <row r="288" spans="1:5" ht="47.25">
      <c r="A288" s="161" t="s">
        <v>466</v>
      </c>
      <c r="B288" s="157" t="s">
        <v>154</v>
      </c>
      <c r="C288" s="165" t="s">
        <v>467</v>
      </c>
      <c r="D288" s="157"/>
      <c r="E288" s="159">
        <f>E289+E292+E294</f>
        <v>608</v>
      </c>
    </row>
    <row r="289" spans="1:5" ht="15.75">
      <c r="A289" s="87" t="s">
        <v>469</v>
      </c>
      <c r="B289" s="157" t="s">
        <v>154</v>
      </c>
      <c r="C289" s="165" t="s">
        <v>470</v>
      </c>
      <c r="D289" s="157"/>
      <c r="E289" s="159">
        <f>E290+E291</f>
        <v>513</v>
      </c>
    </row>
    <row r="290" spans="1:5" ht="31.5">
      <c r="A290" s="87" t="s">
        <v>415</v>
      </c>
      <c r="B290" s="157" t="s">
        <v>154</v>
      </c>
      <c r="C290" s="165" t="s">
        <v>470</v>
      </c>
      <c r="D290" s="157" t="s">
        <v>32</v>
      </c>
      <c r="E290" s="159">
        <v>333</v>
      </c>
    </row>
    <row r="291" spans="1:5" ht="15.75">
      <c r="A291" s="87" t="s">
        <v>471</v>
      </c>
      <c r="B291" s="157" t="s">
        <v>154</v>
      </c>
      <c r="C291" s="165" t="s">
        <v>470</v>
      </c>
      <c r="D291" s="157" t="s">
        <v>33</v>
      </c>
      <c r="E291" s="159">
        <v>180</v>
      </c>
    </row>
    <row r="292" spans="1:5" ht="15.75">
      <c r="A292" s="162" t="s">
        <v>472</v>
      </c>
      <c r="B292" s="157" t="s">
        <v>154</v>
      </c>
      <c r="C292" s="165" t="s">
        <v>473</v>
      </c>
      <c r="D292" s="157"/>
      <c r="E292" s="159">
        <f>E293</f>
        <v>30</v>
      </c>
    </row>
    <row r="293" spans="1:5" ht="31.5">
      <c r="A293" s="87" t="s">
        <v>415</v>
      </c>
      <c r="B293" s="157" t="s">
        <v>154</v>
      </c>
      <c r="C293" s="165" t="s">
        <v>473</v>
      </c>
      <c r="D293" s="157" t="s">
        <v>32</v>
      </c>
      <c r="E293" s="159">
        <v>30</v>
      </c>
    </row>
    <row r="294" spans="1:5" ht="31.5">
      <c r="A294" s="87" t="s">
        <v>474</v>
      </c>
      <c r="B294" s="157" t="s">
        <v>154</v>
      </c>
      <c r="C294" s="165" t="s">
        <v>475</v>
      </c>
      <c r="D294" s="157"/>
      <c r="E294" s="159">
        <f>E295</f>
        <v>65</v>
      </c>
    </row>
    <row r="295" spans="1:5" ht="31.5">
      <c r="A295" s="87" t="s">
        <v>415</v>
      </c>
      <c r="B295" s="157" t="s">
        <v>154</v>
      </c>
      <c r="C295" s="165" t="s">
        <v>475</v>
      </c>
      <c r="D295" s="157" t="s">
        <v>32</v>
      </c>
      <c r="E295" s="159">
        <v>65</v>
      </c>
    </row>
    <row r="296" spans="1:5" ht="15.75">
      <c r="A296" s="160" t="s">
        <v>419</v>
      </c>
      <c r="B296" s="157" t="s">
        <v>154</v>
      </c>
      <c r="C296" s="167" t="s">
        <v>420</v>
      </c>
      <c r="D296" s="157"/>
      <c r="E296" s="159">
        <f>E297</f>
        <v>4750</v>
      </c>
    </row>
    <row r="297" spans="1:5" ht="15.75">
      <c r="A297" s="11" t="s">
        <v>94</v>
      </c>
      <c r="B297" s="188" t="s">
        <v>154</v>
      </c>
      <c r="C297" s="189" t="s">
        <v>97</v>
      </c>
      <c r="D297" s="96"/>
      <c r="E297" s="159">
        <f>E298</f>
        <v>4750</v>
      </c>
    </row>
    <row r="298" spans="1:5" ht="31.5">
      <c r="A298" s="11" t="s">
        <v>93</v>
      </c>
      <c r="B298" s="188" t="s">
        <v>154</v>
      </c>
      <c r="C298" s="189" t="s">
        <v>97</v>
      </c>
      <c r="D298" s="189">
        <v>630</v>
      </c>
      <c r="E298" s="159">
        <f>'Прил.7 Прогр.2014'!E316</f>
        <v>4750</v>
      </c>
    </row>
    <row r="299" spans="1:5" ht="18.75">
      <c r="A299" s="177" t="s">
        <v>67</v>
      </c>
      <c r="B299" s="178"/>
      <c r="C299" s="178"/>
      <c r="D299" s="178"/>
      <c r="E299" s="179">
        <f>E10+E105+E114+E125+E154+E240+E276+E285+E203</f>
        <v>150370.8</v>
      </c>
    </row>
  </sheetData>
  <sheetProtection/>
  <autoFilter ref="A8:E299"/>
  <mergeCells count="11">
    <mergeCell ref="E8:E9"/>
    <mergeCell ref="A6:E6"/>
    <mergeCell ref="A8:A9"/>
    <mergeCell ref="B8:B9"/>
    <mergeCell ref="C8:C9"/>
    <mergeCell ref="D8:D9"/>
    <mergeCell ref="A7:F7"/>
    <mergeCell ref="A1:E1"/>
    <mergeCell ref="A2:E2"/>
    <mergeCell ref="A3:E3"/>
    <mergeCell ref="A4:E4"/>
  </mergeCells>
  <printOptions/>
  <pageMargins left="0.5905511811023623" right="0.7874015748031497" top="1.1811023622047245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6.00390625" style="0" customWidth="1"/>
    <col min="2" max="2" width="10.25390625" style="0" customWidth="1"/>
    <col min="3" max="3" width="13.875" style="0" customWidth="1"/>
    <col min="5" max="5" width="13.375" style="0" customWidth="1"/>
    <col min="6" max="6" width="12.625" style="0" customWidth="1"/>
    <col min="7" max="7" width="12.25390625" style="0" customWidth="1"/>
  </cols>
  <sheetData>
    <row r="1" spans="1:7" ht="15.75">
      <c r="A1" s="205" t="s">
        <v>185</v>
      </c>
      <c r="B1" s="205"/>
      <c r="C1" s="205"/>
      <c r="D1" s="205"/>
      <c r="E1" s="205"/>
      <c r="F1" s="205"/>
      <c r="G1" s="180"/>
    </row>
    <row r="2" spans="1:7" ht="15.75">
      <c r="A2" s="205" t="s">
        <v>142</v>
      </c>
      <c r="B2" s="205"/>
      <c r="C2" s="205"/>
      <c r="D2" s="205"/>
      <c r="E2" s="205"/>
      <c r="F2" s="205"/>
      <c r="G2" s="180"/>
    </row>
    <row r="3" spans="1:7" ht="15.75">
      <c r="A3" s="205" t="s">
        <v>143</v>
      </c>
      <c r="B3" s="205"/>
      <c r="C3" s="205"/>
      <c r="D3" s="205"/>
      <c r="E3" s="205"/>
      <c r="F3" s="205"/>
      <c r="G3" s="180"/>
    </row>
    <row r="4" spans="1:7" ht="15.75">
      <c r="A4" s="205" t="s">
        <v>120</v>
      </c>
      <c r="B4" s="205"/>
      <c r="C4" s="205"/>
      <c r="D4" s="205"/>
      <c r="E4" s="205"/>
      <c r="F4" s="205"/>
      <c r="G4" s="180"/>
    </row>
    <row r="5" spans="1:7" ht="15.75">
      <c r="A5" s="3"/>
      <c r="B5" s="3"/>
      <c r="C5" s="3"/>
      <c r="D5" s="3"/>
      <c r="E5" s="3"/>
      <c r="F5" s="3"/>
      <c r="G5" s="3"/>
    </row>
    <row r="6" spans="1:7" ht="65.25" customHeight="1">
      <c r="A6" s="198" t="s">
        <v>69</v>
      </c>
      <c r="B6" s="198"/>
      <c r="C6" s="198"/>
      <c r="D6" s="198"/>
      <c r="E6" s="198"/>
      <c r="F6" s="198"/>
      <c r="G6" s="180"/>
    </row>
    <row r="7" spans="1:7" ht="15.75">
      <c r="A7" s="228"/>
      <c r="B7" s="228"/>
      <c r="C7" s="228"/>
      <c r="D7" s="228"/>
      <c r="E7" s="228"/>
      <c r="F7" s="228"/>
      <c r="G7" s="201"/>
    </row>
    <row r="8" spans="1:7" ht="15.75" customHeight="1">
      <c r="A8" s="223" t="s">
        <v>156</v>
      </c>
      <c r="B8" s="224" t="s">
        <v>25</v>
      </c>
      <c r="C8" s="224" t="s">
        <v>26</v>
      </c>
      <c r="D8" s="224" t="s">
        <v>27</v>
      </c>
      <c r="E8" s="227" t="s">
        <v>76</v>
      </c>
      <c r="F8" s="226" t="s">
        <v>77</v>
      </c>
      <c r="G8" s="181"/>
    </row>
    <row r="9" spans="1:6" ht="29.25" customHeight="1">
      <c r="A9" s="223"/>
      <c r="B9" s="224"/>
      <c r="C9" s="224"/>
      <c r="D9" s="224"/>
      <c r="E9" s="227"/>
      <c r="F9" s="227"/>
    </row>
    <row r="10" spans="1:6" ht="15.75">
      <c r="A10" s="154" t="s">
        <v>28</v>
      </c>
      <c r="B10" s="155"/>
      <c r="C10" s="155"/>
      <c r="D10" s="155"/>
      <c r="E10" s="156">
        <f>E11+E27+E49+E44+E53</f>
        <v>30639.199999999997</v>
      </c>
      <c r="F10" s="156">
        <f>F11+F27+F49+F44+F53</f>
        <v>31876.4</v>
      </c>
    </row>
    <row r="11" spans="1:6" ht="48.75" customHeight="1">
      <c r="A11" s="87" t="s">
        <v>123</v>
      </c>
      <c r="B11" s="157" t="s">
        <v>131</v>
      </c>
      <c r="C11" s="158"/>
      <c r="D11" s="157"/>
      <c r="E11" s="159">
        <f>E12+E23</f>
        <v>2995.0999999999995</v>
      </c>
      <c r="F11" s="159">
        <f>F12+F23</f>
        <v>3135.9999999999995</v>
      </c>
    </row>
    <row r="12" spans="1:6" ht="23.25" customHeight="1">
      <c r="A12" s="160" t="s">
        <v>145</v>
      </c>
      <c r="B12" s="157" t="s">
        <v>131</v>
      </c>
      <c r="C12" s="158" t="s">
        <v>399</v>
      </c>
      <c r="D12" s="157"/>
      <c r="E12" s="159">
        <f>E13+E18</f>
        <v>2941.8999999999996</v>
      </c>
      <c r="F12" s="159">
        <f>F13+F18</f>
        <v>3077.3999999999996</v>
      </c>
    </row>
    <row r="13" spans="1:6" ht="33.75" customHeight="1">
      <c r="A13" s="161" t="s">
        <v>400</v>
      </c>
      <c r="B13" s="157" t="s">
        <v>131</v>
      </c>
      <c r="C13" s="158" t="s">
        <v>401</v>
      </c>
      <c r="D13" s="157"/>
      <c r="E13" s="159">
        <f>E14+E16</f>
        <v>2422.3999999999996</v>
      </c>
      <c r="F13" s="159">
        <f>F14+F16</f>
        <v>2543.1</v>
      </c>
    </row>
    <row r="14" spans="1:6" ht="50.25" customHeight="1">
      <c r="A14" s="87" t="s">
        <v>404</v>
      </c>
      <c r="B14" s="157" t="s">
        <v>131</v>
      </c>
      <c r="C14" s="158" t="s">
        <v>405</v>
      </c>
      <c r="D14" s="157"/>
      <c r="E14" s="159">
        <f>E15</f>
        <v>1186.6</v>
      </c>
      <c r="F14" s="159">
        <f>F15</f>
        <v>1257.8</v>
      </c>
    </row>
    <row r="15" spans="1:6" ht="30.75" customHeight="1">
      <c r="A15" s="87" t="s">
        <v>406</v>
      </c>
      <c r="B15" s="157" t="s">
        <v>131</v>
      </c>
      <c r="C15" s="158" t="s">
        <v>405</v>
      </c>
      <c r="D15" s="157" t="s">
        <v>29</v>
      </c>
      <c r="E15" s="159">
        <v>1186.6</v>
      </c>
      <c r="F15" s="159">
        <v>1257.8</v>
      </c>
    </row>
    <row r="16" spans="1:6" ht="47.25" customHeight="1">
      <c r="A16" s="160" t="s">
        <v>407</v>
      </c>
      <c r="B16" s="157" t="s">
        <v>131</v>
      </c>
      <c r="C16" s="158" t="s">
        <v>408</v>
      </c>
      <c r="D16" s="157"/>
      <c r="E16" s="159">
        <f>E17</f>
        <v>1235.8</v>
      </c>
      <c r="F16" s="159">
        <f>F17</f>
        <v>1285.3</v>
      </c>
    </row>
    <row r="17" spans="1:6" ht="34.5" customHeight="1">
      <c r="A17" s="87" t="s">
        <v>409</v>
      </c>
      <c r="B17" s="157" t="s">
        <v>131</v>
      </c>
      <c r="C17" s="158" t="s">
        <v>408</v>
      </c>
      <c r="D17" s="157" t="s">
        <v>30</v>
      </c>
      <c r="E17" s="159">
        <v>1235.8</v>
      </c>
      <c r="F17" s="159">
        <v>1285.3</v>
      </c>
    </row>
    <row r="18" spans="1:6" ht="31.5">
      <c r="A18" s="160" t="s">
        <v>410</v>
      </c>
      <c r="B18" s="157" t="s">
        <v>131</v>
      </c>
      <c r="C18" s="158" t="s">
        <v>411</v>
      </c>
      <c r="D18" s="157"/>
      <c r="E18" s="159">
        <f>E19</f>
        <v>519.5</v>
      </c>
      <c r="F18" s="159">
        <f>F19</f>
        <v>534.3</v>
      </c>
    </row>
    <row r="19" spans="1:6" ht="48" customHeight="1">
      <c r="A19" s="160" t="s">
        <v>412</v>
      </c>
      <c r="B19" s="157" t="s">
        <v>131</v>
      </c>
      <c r="C19" s="158" t="s">
        <v>413</v>
      </c>
      <c r="D19" s="157"/>
      <c r="E19" s="159">
        <f>E20+E21+E22</f>
        <v>519.5</v>
      </c>
      <c r="F19" s="159">
        <f>F20+F21+F22</f>
        <v>534.3</v>
      </c>
    </row>
    <row r="20" spans="1:6" ht="31.5">
      <c r="A20" s="160" t="s">
        <v>414</v>
      </c>
      <c r="B20" s="157" t="s">
        <v>131</v>
      </c>
      <c r="C20" s="158" t="s">
        <v>413</v>
      </c>
      <c r="D20" s="157" t="s">
        <v>31</v>
      </c>
      <c r="E20" s="159">
        <v>79.5</v>
      </c>
      <c r="F20" s="159">
        <v>84.3</v>
      </c>
    </row>
    <row r="21" spans="1:6" ht="31.5">
      <c r="A21" s="160" t="s">
        <v>415</v>
      </c>
      <c r="B21" s="157" t="s">
        <v>131</v>
      </c>
      <c r="C21" s="158" t="s">
        <v>413</v>
      </c>
      <c r="D21" s="157" t="s">
        <v>32</v>
      </c>
      <c r="E21" s="159">
        <v>430</v>
      </c>
      <c r="F21" s="159">
        <v>440</v>
      </c>
    </row>
    <row r="22" spans="1:6" ht="17.25" customHeight="1">
      <c r="A22" s="160" t="s">
        <v>416</v>
      </c>
      <c r="B22" s="157" t="s">
        <v>131</v>
      </c>
      <c r="C22" s="158" t="s">
        <v>413</v>
      </c>
      <c r="D22" s="157" t="s">
        <v>33</v>
      </c>
      <c r="E22" s="159">
        <v>10</v>
      </c>
      <c r="F22" s="159">
        <v>10</v>
      </c>
    </row>
    <row r="23" spans="1:6" ht="54" customHeight="1">
      <c r="A23" s="160" t="s">
        <v>417</v>
      </c>
      <c r="B23" s="157" t="s">
        <v>131</v>
      </c>
      <c r="C23" s="158" t="s">
        <v>418</v>
      </c>
      <c r="D23" s="157"/>
      <c r="E23" s="159">
        <f aca="true" t="shared" si="0" ref="E23:F25">E24</f>
        <v>53.2</v>
      </c>
      <c r="F23" s="159">
        <f t="shared" si="0"/>
        <v>58.6</v>
      </c>
    </row>
    <row r="24" spans="1:6" ht="24" customHeight="1">
      <c r="A24" s="160" t="s">
        <v>419</v>
      </c>
      <c r="B24" s="157" t="s">
        <v>131</v>
      </c>
      <c r="C24" s="158" t="s">
        <v>420</v>
      </c>
      <c r="D24" s="157"/>
      <c r="E24" s="159">
        <f t="shared" si="0"/>
        <v>53.2</v>
      </c>
      <c r="F24" s="159">
        <f t="shared" si="0"/>
        <v>58.6</v>
      </c>
    </row>
    <row r="25" spans="1:6" ht="96" customHeight="1">
      <c r="A25" s="162" t="s">
        <v>421</v>
      </c>
      <c r="B25" s="157" t="s">
        <v>131</v>
      </c>
      <c r="C25" s="158" t="s">
        <v>17</v>
      </c>
      <c r="D25" s="157"/>
      <c r="E25" s="159">
        <f t="shared" si="0"/>
        <v>53.2</v>
      </c>
      <c r="F25" s="159">
        <f t="shared" si="0"/>
        <v>58.6</v>
      </c>
    </row>
    <row r="26" spans="1:6" ht="18" customHeight="1">
      <c r="A26" s="87" t="s">
        <v>155</v>
      </c>
      <c r="B26" s="157" t="s">
        <v>131</v>
      </c>
      <c r="C26" s="158" t="s">
        <v>17</v>
      </c>
      <c r="D26" s="157" t="s">
        <v>34</v>
      </c>
      <c r="E26" s="159">
        <v>53.2</v>
      </c>
      <c r="F26" s="159">
        <v>58.6</v>
      </c>
    </row>
    <row r="27" spans="1:6" ht="47.25" customHeight="1">
      <c r="A27" s="87" t="s">
        <v>35</v>
      </c>
      <c r="B27" s="157" t="s">
        <v>132</v>
      </c>
      <c r="C27" s="157"/>
      <c r="D27" s="157"/>
      <c r="E27" s="159">
        <f>E28</f>
        <v>11668.5</v>
      </c>
      <c r="F27" s="159">
        <f>F28</f>
        <v>11874.1</v>
      </c>
    </row>
    <row r="28" spans="1:6" ht="18" customHeight="1">
      <c r="A28" s="87" t="s">
        <v>145</v>
      </c>
      <c r="B28" s="157" t="s">
        <v>132</v>
      </c>
      <c r="C28" s="158" t="s">
        <v>399</v>
      </c>
      <c r="D28" s="157"/>
      <c r="E28" s="159">
        <f>E29+E32+E40</f>
        <v>11668.5</v>
      </c>
      <c r="F28" s="159">
        <f>F29+F32+F40</f>
        <v>11874.1</v>
      </c>
    </row>
    <row r="29" spans="1:6" ht="36.75" customHeight="1">
      <c r="A29" s="163" t="s">
        <v>576</v>
      </c>
      <c r="B29" s="157" t="s">
        <v>132</v>
      </c>
      <c r="C29" s="158" t="s">
        <v>577</v>
      </c>
      <c r="D29" s="157"/>
      <c r="E29" s="159">
        <f>E30</f>
        <v>1545.7</v>
      </c>
      <c r="F29" s="159">
        <f>F30</f>
        <v>1561.1</v>
      </c>
    </row>
    <row r="30" spans="1:6" ht="63" customHeight="1">
      <c r="A30" s="87" t="s">
        <v>579</v>
      </c>
      <c r="B30" s="157" t="s">
        <v>132</v>
      </c>
      <c r="C30" s="158" t="s">
        <v>580</v>
      </c>
      <c r="D30" s="157"/>
      <c r="E30" s="159">
        <f>E31</f>
        <v>1545.7</v>
      </c>
      <c r="F30" s="159">
        <f>F31</f>
        <v>1561.1</v>
      </c>
    </row>
    <row r="31" spans="1:6" ht="33.75" customHeight="1">
      <c r="A31" s="160" t="s">
        <v>406</v>
      </c>
      <c r="B31" s="157" t="s">
        <v>132</v>
      </c>
      <c r="C31" s="158" t="s">
        <v>580</v>
      </c>
      <c r="D31" s="157" t="s">
        <v>29</v>
      </c>
      <c r="E31" s="159">
        <v>1545.7</v>
      </c>
      <c r="F31" s="159">
        <v>1561.1</v>
      </c>
    </row>
    <row r="32" spans="1:6" ht="31.5">
      <c r="A32" s="87" t="s">
        <v>410</v>
      </c>
      <c r="B32" s="157" t="s">
        <v>132</v>
      </c>
      <c r="C32" s="158" t="s">
        <v>411</v>
      </c>
      <c r="D32" s="157"/>
      <c r="E32" s="159">
        <f>E33+E35</f>
        <v>9543.3</v>
      </c>
      <c r="F32" s="159">
        <f>F33+F35</f>
        <v>9692.9</v>
      </c>
    </row>
    <row r="33" spans="1:6" ht="49.5" customHeight="1">
      <c r="A33" s="160" t="s">
        <v>581</v>
      </c>
      <c r="B33" s="157" t="s">
        <v>132</v>
      </c>
      <c r="C33" s="158" t="s">
        <v>582</v>
      </c>
      <c r="D33" s="157"/>
      <c r="E33" s="159">
        <f>E34</f>
        <v>7019.7</v>
      </c>
      <c r="F33" s="159">
        <f>F34</f>
        <v>7020.8</v>
      </c>
    </row>
    <row r="34" spans="1:6" ht="36" customHeight="1">
      <c r="A34" s="160" t="s">
        <v>406</v>
      </c>
      <c r="B34" s="157" t="s">
        <v>132</v>
      </c>
      <c r="C34" s="158" t="s">
        <v>582</v>
      </c>
      <c r="D34" s="157" t="s">
        <v>29</v>
      </c>
      <c r="E34" s="159">
        <v>7019.7</v>
      </c>
      <c r="F34" s="159">
        <v>7020.8</v>
      </c>
    </row>
    <row r="35" spans="1:6" ht="48" customHeight="1">
      <c r="A35" s="160" t="s">
        <v>412</v>
      </c>
      <c r="B35" s="157" t="s">
        <v>132</v>
      </c>
      <c r="C35" s="158" t="s">
        <v>413</v>
      </c>
      <c r="D35" s="157"/>
      <c r="E35" s="159">
        <f>E36+E37+E38+E39</f>
        <v>2523.6</v>
      </c>
      <c r="F35" s="159">
        <f>F36+F37+F38+F39</f>
        <v>2672.1</v>
      </c>
    </row>
    <row r="36" spans="1:6" ht="36" customHeight="1">
      <c r="A36" s="160" t="s">
        <v>409</v>
      </c>
      <c r="B36" s="157" t="s">
        <v>132</v>
      </c>
      <c r="C36" s="158" t="s">
        <v>413</v>
      </c>
      <c r="D36" s="157" t="s">
        <v>30</v>
      </c>
      <c r="E36" s="159">
        <v>60.5</v>
      </c>
      <c r="F36" s="159">
        <v>63.5</v>
      </c>
    </row>
    <row r="37" spans="1:6" ht="35.25" customHeight="1">
      <c r="A37" s="160" t="s">
        <v>414</v>
      </c>
      <c r="B37" s="157" t="s">
        <v>132</v>
      </c>
      <c r="C37" s="158" t="s">
        <v>413</v>
      </c>
      <c r="D37" s="157" t="s">
        <v>31</v>
      </c>
      <c r="E37" s="159">
        <v>758.1</v>
      </c>
      <c r="F37" s="159">
        <v>803.6</v>
      </c>
    </row>
    <row r="38" spans="1:6" ht="34.5" customHeight="1">
      <c r="A38" s="160" t="s">
        <v>415</v>
      </c>
      <c r="B38" s="157" t="s">
        <v>132</v>
      </c>
      <c r="C38" s="158" t="s">
        <v>413</v>
      </c>
      <c r="D38" s="157" t="s">
        <v>32</v>
      </c>
      <c r="E38" s="159">
        <v>1500</v>
      </c>
      <c r="F38" s="159">
        <v>1600</v>
      </c>
    </row>
    <row r="39" spans="1:6" ht="22.5" customHeight="1">
      <c r="A39" s="160" t="s">
        <v>416</v>
      </c>
      <c r="B39" s="157" t="s">
        <v>132</v>
      </c>
      <c r="C39" s="158" t="s">
        <v>413</v>
      </c>
      <c r="D39" s="157" t="s">
        <v>33</v>
      </c>
      <c r="E39" s="159">
        <v>205</v>
      </c>
      <c r="F39" s="159">
        <v>205</v>
      </c>
    </row>
    <row r="40" spans="1:6" ht="31.5">
      <c r="A40" s="163" t="s">
        <v>583</v>
      </c>
      <c r="B40" s="157" t="s">
        <v>132</v>
      </c>
      <c r="C40" s="158" t="s">
        <v>584</v>
      </c>
      <c r="D40" s="157"/>
      <c r="E40" s="159">
        <f>E41</f>
        <v>579.5</v>
      </c>
      <c r="F40" s="159">
        <f>F41</f>
        <v>620.1</v>
      </c>
    </row>
    <row r="41" spans="1:6" ht="63.75" customHeight="1">
      <c r="A41" s="160" t="s">
        <v>585</v>
      </c>
      <c r="B41" s="157" t="s">
        <v>132</v>
      </c>
      <c r="C41" s="158" t="s">
        <v>586</v>
      </c>
      <c r="D41" s="157"/>
      <c r="E41" s="159">
        <f>E42+E43</f>
        <v>579.5</v>
      </c>
      <c r="F41" s="159">
        <f>F42+F43</f>
        <v>620.1</v>
      </c>
    </row>
    <row r="42" spans="1:6" ht="39" customHeight="1">
      <c r="A42" s="160" t="s">
        <v>406</v>
      </c>
      <c r="B42" s="157" t="s">
        <v>132</v>
      </c>
      <c r="C42" s="158" t="s">
        <v>586</v>
      </c>
      <c r="D42" s="157" t="s">
        <v>29</v>
      </c>
      <c r="E42" s="159">
        <v>531.6</v>
      </c>
      <c r="F42" s="159">
        <v>563.5</v>
      </c>
    </row>
    <row r="43" spans="1:6" ht="39.75" customHeight="1">
      <c r="A43" s="160" t="s">
        <v>415</v>
      </c>
      <c r="B43" s="157" t="s">
        <v>132</v>
      </c>
      <c r="C43" s="158" t="s">
        <v>586</v>
      </c>
      <c r="D43" s="157" t="s">
        <v>32</v>
      </c>
      <c r="E43" s="159">
        <v>47.9</v>
      </c>
      <c r="F43" s="159">
        <v>56.6</v>
      </c>
    </row>
    <row r="44" spans="1:6" ht="15.75">
      <c r="A44" s="87" t="s">
        <v>10</v>
      </c>
      <c r="B44" s="157" t="s">
        <v>18</v>
      </c>
      <c r="C44" s="158"/>
      <c r="D44" s="157"/>
      <c r="E44" s="159">
        <f aca="true" t="shared" si="1" ref="E44:F47">E45</f>
        <v>0</v>
      </c>
      <c r="F44" s="159">
        <f t="shared" si="1"/>
        <v>0</v>
      </c>
    </row>
    <row r="45" spans="1:6" ht="48" customHeight="1">
      <c r="A45" s="160" t="s">
        <v>417</v>
      </c>
      <c r="B45" s="157" t="s">
        <v>18</v>
      </c>
      <c r="C45" s="158" t="s">
        <v>418</v>
      </c>
      <c r="D45" s="157"/>
      <c r="E45" s="159">
        <f t="shared" si="1"/>
        <v>0</v>
      </c>
      <c r="F45" s="159">
        <f t="shared" si="1"/>
        <v>0</v>
      </c>
    </row>
    <row r="46" spans="1:6" ht="19.5" customHeight="1">
      <c r="A46" s="160" t="s">
        <v>419</v>
      </c>
      <c r="B46" s="157" t="s">
        <v>18</v>
      </c>
      <c r="C46" s="158" t="s">
        <v>420</v>
      </c>
      <c r="D46" s="157"/>
      <c r="E46" s="159">
        <f t="shared" si="1"/>
        <v>0</v>
      </c>
      <c r="F46" s="159">
        <f t="shared" si="1"/>
        <v>0</v>
      </c>
    </row>
    <row r="47" spans="1:6" ht="47.25">
      <c r="A47" s="160" t="s">
        <v>36</v>
      </c>
      <c r="B47" s="157" t="s">
        <v>18</v>
      </c>
      <c r="C47" s="158" t="s">
        <v>9</v>
      </c>
      <c r="D47" s="157"/>
      <c r="E47" s="159">
        <f t="shared" si="1"/>
        <v>0</v>
      </c>
      <c r="F47" s="159">
        <f t="shared" si="1"/>
        <v>0</v>
      </c>
    </row>
    <row r="48" spans="1:6" ht="16.5" customHeight="1">
      <c r="A48" s="87" t="s">
        <v>11</v>
      </c>
      <c r="B48" s="157" t="s">
        <v>18</v>
      </c>
      <c r="C48" s="158" t="s">
        <v>9</v>
      </c>
      <c r="D48" s="157" t="s">
        <v>37</v>
      </c>
      <c r="E48" s="159">
        <v>0</v>
      </c>
      <c r="F48" s="159">
        <v>0</v>
      </c>
    </row>
    <row r="49" spans="1:6" ht="15.75">
      <c r="A49" s="87" t="s">
        <v>147</v>
      </c>
      <c r="B49" s="157" t="s">
        <v>133</v>
      </c>
      <c r="C49" s="157"/>
      <c r="D49" s="157"/>
      <c r="E49" s="159">
        <f aca="true" t="shared" si="2" ref="E49:F51">E50</f>
        <v>550</v>
      </c>
      <c r="F49" s="159">
        <f t="shared" si="2"/>
        <v>600</v>
      </c>
    </row>
    <row r="50" spans="1:6" ht="54.75" customHeight="1">
      <c r="A50" s="160" t="s">
        <v>417</v>
      </c>
      <c r="B50" s="157" t="s">
        <v>133</v>
      </c>
      <c r="C50" s="158" t="s">
        <v>418</v>
      </c>
      <c r="D50" s="157"/>
      <c r="E50" s="159">
        <f t="shared" si="2"/>
        <v>550</v>
      </c>
      <c r="F50" s="159">
        <f t="shared" si="2"/>
        <v>600</v>
      </c>
    </row>
    <row r="51" spans="1:6" ht="62.25" customHeight="1">
      <c r="A51" s="160" t="s">
        <v>591</v>
      </c>
      <c r="B51" s="157" t="s">
        <v>133</v>
      </c>
      <c r="C51" s="158" t="s">
        <v>592</v>
      </c>
      <c r="D51" s="157"/>
      <c r="E51" s="159">
        <f t="shared" si="2"/>
        <v>550</v>
      </c>
      <c r="F51" s="159">
        <f t="shared" si="2"/>
        <v>600</v>
      </c>
    </row>
    <row r="52" spans="1:6" ht="18.75" customHeight="1">
      <c r="A52" s="160" t="s">
        <v>593</v>
      </c>
      <c r="B52" s="157" t="s">
        <v>133</v>
      </c>
      <c r="C52" s="158" t="s">
        <v>592</v>
      </c>
      <c r="D52" s="157" t="s">
        <v>38</v>
      </c>
      <c r="E52" s="159">
        <v>550</v>
      </c>
      <c r="F52" s="159">
        <v>600</v>
      </c>
    </row>
    <row r="53" spans="1:6" ht="15.75">
      <c r="A53" s="87" t="s">
        <v>124</v>
      </c>
      <c r="B53" s="157" t="s">
        <v>152</v>
      </c>
      <c r="C53" s="164"/>
      <c r="D53" s="164"/>
      <c r="E53" s="159">
        <f>E54+E76+E79+E93</f>
        <v>15425.599999999999</v>
      </c>
      <c r="F53" s="159">
        <f>F54+F76+F79+F93</f>
        <v>16266.3</v>
      </c>
    </row>
    <row r="54" spans="1:6" ht="46.5" customHeight="1">
      <c r="A54" s="87" t="s">
        <v>448</v>
      </c>
      <c r="B54" s="157" t="s">
        <v>152</v>
      </c>
      <c r="C54" s="165" t="s">
        <v>449</v>
      </c>
      <c r="D54" s="164"/>
      <c r="E54" s="159">
        <f>E55+E69</f>
        <v>3385</v>
      </c>
      <c r="F54" s="159">
        <f>F55+F69</f>
        <v>3718.5</v>
      </c>
    </row>
    <row r="55" spans="1:6" ht="46.5" customHeight="1">
      <c r="A55" s="161" t="s">
        <v>450</v>
      </c>
      <c r="B55" s="157" t="s">
        <v>152</v>
      </c>
      <c r="C55" s="165" t="s">
        <v>451</v>
      </c>
      <c r="D55" s="164"/>
      <c r="E55" s="159">
        <f>E56+E59+E61+E63+E65+E67</f>
        <v>2487</v>
      </c>
      <c r="F55" s="159">
        <f>F56+F59+F61+F63+F65+F67</f>
        <v>2680.5</v>
      </c>
    </row>
    <row r="56" spans="1:6" ht="33" customHeight="1">
      <c r="A56" s="87" t="s">
        <v>40</v>
      </c>
      <c r="B56" s="157" t="s">
        <v>152</v>
      </c>
      <c r="C56" s="165" t="s">
        <v>454</v>
      </c>
      <c r="D56" s="164"/>
      <c r="E56" s="159">
        <f>E57+E58</f>
        <v>1019</v>
      </c>
      <c r="F56" s="159">
        <f>F57+F58</f>
        <v>1070</v>
      </c>
    </row>
    <row r="57" spans="1:6" ht="31.5">
      <c r="A57" s="87" t="s">
        <v>415</v>
      </c>
      <c r="B57" s="157" t="s">
        <v>152</v>
      </c>
      <c r="C57" s="165" t="s">
        <v>454</v>
      </c>
      <c r="D57" s="157" t="s">
        <v>32</v>
      </c>
      <c r="E57" s="159">
        <v>1009</v>
      </c>
      <c r="F57" s="159">
        <v>1060</v>
      </c>
    </row>
    <row r="58" spans="1:6" ht="15.75">
      <c r="A58" s="87" t="s">
        <v>455</v>
      </c>
      <c r="B58" s="157" t="s">
        <v>152</v>
      </c>
      <c r="C58" s="165" t="s">
        <v>454</v>
      </c>
      <c r="D58" s="157" t="s">
        <v>41</v>
      </c>
      <c r="E58" s="159">
        <v>10</v>
      </c>
      <c r="F58" s="159">
        <v>10</v>
      </c>
    </row>
    <row r="59" spans="1:6" ht="17.25" customHeight="1">
      <c r="A59" s="87" t="s">
        <v>456</v>
      </c>
      <c r="B59" s="157" t="s">
        <v>152</v>
      </c>
      <c r="C59" s="165" t="s">
        <v>457</v>
      </c>
      <c r="D59" s="157"/>
      <c r="E59" s="159">
        <f>E60</f>
        <v>181</v>
      </c>
      <c r="F59" s="159">
        <f>F60</f>
        <v>220</v>
      </c>
    </row>
    <row r="60" spans="1:6" ht="31.5">
      <c r="A60" s="160" t="s">
        <v>415</v>
      </c>
      <c r="B60" s="157" t="s">
        <v>152</v>
      </c>
      <c r="C60" s="165" t="s">
        <v>457</v>
      </c>
      <c r="D60" s="157" t="s">
        <v>32</v>
      </c>
      <c r="E60" s="159">
        <v>181</v>
      </c>
      <c r="F60" s="159">
        <v>220</v>
      </c>
    </row>
    <row r="61" spans="1:6" ht="19.5" customHeight="1">
      <c r="A61" s="87" t="s">
        <v>458</v>
      </c>
      <c r="B61" s="157" t="s">
        <v>152</v>
      </c>
      <c r="C61" s="165" t="s">
        <v>459</v>
      </c>
      <c r="D61" s="157"/>
      <c r="E61" s="159">
        <f>E62</f>
        <v>111</v>
      </c>
      <c r="F61" s="159">
        <f>F62</f>
        <v>115.5</v>
      </c>
    </row>
    <row r="62" spans="1:6" ht="31.5">
      <c r="A62" s="160" t="s">
        <v>415</v>
      </c>
      <c r="B62" s="157" t="s">
        <v>152</v>
      </c>
      <c r="C62" s="165" t="s">
        <v>459</v>
      </c>
      <c r="D62" s="157" t="s">
        <v>32</v>
      </c>
      <c r="E62" s="159">
        <v>111</v>
      </c>
      <c r="F62" s="159">
        <v>115.5</v>
      </c>
    </row>
    <row r="63" spans="1:6" ht="15.75">
      <c r="A63" s="87" t="s">
        <v>460</v>
      </c>
      <c r="B63" s="157" t="s">
        <v>152</v>
      </c>
      <c r="C63" s="165" t="s">
        <v>461</v>
      </c>
      <c r="D63" s="157"/>
      <c r="E63" s="159">
        <f>E64</f>
        <v>10</v>
      </c>
      <c r="F63" s="159">
        <f>F64</f>
        <v>10</v>
      </c>
    </row>
    <row r="64" spans="1:6" ht="15.75">
      <c r="A64" s="87" t="s">
        <v>455</v>
      </c>
      <c r="B64" s="157" t="s">
        <v>152</v>
      </c>
      <c r="C64" s="165" t="s">
        <v>461</v>
      </c>
      <c r="D64" s="157" t="s">
        <v>41</v>
      </c>
      <c r="E64" s="159">
        <v>10</v>
      </c>
      <c r="F64" s="159">
        <v>10</v>
      </c>
    </row>
    <row r="65" spans="1:6" ht="15.75">
      <c r="A65" s="160" t="s">
        <v>462</v>
      </c>
      <c r="B65" s="157" t="s">
        <v>152</v>
      </c>
      <c r="C65" s="165" t="s">
        <v>463</v>
      </c>
      <c r="D65" s="157"/>
      <c r="E65" s="159">
        <f>E66</f>
        <v>940</v>
      </c>
      <c r="F65" s="159">
        <f>F66</f>
        <v>995</v>
      </c>
    </row>
    <row r="66" spans="1:6" ht="31.5">
      <c r="A66" s="160" t="s">
        <v>415</v>
      </c>
      <c r="B66" s="157" t="s">
        <v>152</v>
      </c>
      <c r="C66" s="165" t="s">
        <v>463</v>
      </c>
      <c r="D66" s="157" t="s">
        <v>32</v>
      </c>
      <c r="E66" s="159">
        <v>940</v>
      </c>
      <c r="F66" s="159">
        <v>995</v>
      </c>
    </row>
    <row r="67" spans="1:6" ht="31.5">
      <c r="A67" s="87" t="s">
        <v>464</v>
      </c>
      <c r="B67" s="157" t="s">
        <v>152</v>
      </c>
      <c r="C67" s="165" t="s">
        <v>465</v>
      </c>
      <c r="D67" s="157"/>
      <c r="E67" s="159">
        <f>E68</f>
        <v>226</v>
      </c>
      <c r="F67" s="159">
        <f>F68</f>
        <v>270</v>
      </c>
    </row>
    <row r="68" spans="1:6" ht="31.5">
      <c r="A68" s="160" t="s">
        <v>415</v>
      </c>
      <c r="B68" s="157" t="s">
        <v>152</v>
      </c>
      <c r="C68" s="165" t="s">
        <v>465</v>
      </c>
      <c r="D68" s="157" t="s">
        <v>32</v>
      </c>
      <c r="E68" s="159">
        <v>226</v>
      </c>
      <c r="F68" s="159">
        <v>270</v>
      </c>
    </row>
    <row r="69" spans="1:6" ht="48" customHeight="1">
      <c r="A69" s="163" t="s">
        <v>68</v>
      </c>
      <c r="B69" s="157" t="s">
        <v>152</v>
      </c>
      <c r="C69" s="165" t="s">
        <v>511</v>
      </c>
      <c r="D69" s="157"/>
      <c r="E69" s="159">
        <f>E70+E72+E74</f>
        <v>898</v>
      </c>
      <c r="F69" s="159">
        <f>F70+F72+F74</f>
        <v>1038</v>
      </c>
    </row>
    <row r="70" spans="1:6" ht="31.5">
      <c r="A70" s="160" t="s">
        <v>512</v>
      </c>
      <c r="B70" s="157" t="s">
        <v>152</v>
      </c>
      <c r="C70" s="165" t="s">
        <v>513</v>
      </c>
      <c r="D70" s="157"/>
      <c r="E70" s="159">
        <f>E71</f>
        <v>120</v>
      </c>
      <c r="F70" s="159">
        <f>F71</f>
        <v>150</v>
      </c>
    </row>
    <row r="71" spans="1:6" ht="31.5">
      <c r="A71" s="160" t="s">
        <v>415</v>
      </c>
      <c r="B71" s="157" t="s">
        <v>152</v>
      </c>
      <c r="C71" s="165" t="s">
        <v>513</v>
      </c>
      <c r="D71" s="157" t="s">
        <v>32</v>
      </c>
      <c r="E71" s="159">
        <v>120</v>
      </c>
      <c r="F71" s="159">
        <v>150</v>
      </c>
    </row>
    <row r="72" spans="1:6" ht="15.75">
      <c r="A72" s="160" t="s">
        <v>514</v>
      </c>
      <c r="B72" s="157" t="s">
        <v>152</v>
      </c>
      <c r="C72" s="165" t="s">
        <v>515</v>
      </c>
      <c r="D72" s="157"/>
      <c r="E72" s="159">
        <f>E73</f>
        <v>15</v>
      </c>
      <c r="F72" s="159">
        <f>F73</f>
        <v>18</v>
      </c>
    </row>
    <row r="73" spans="1:6" ht="15.75">
      <c r="A73" s="87" t="s">
        <v>455</v>
      </c>
      <c r="B73" s="157" t="s">
        <v>152</v>
      </c>
      <c r="C73" s="165" t="s">
        <v>515</v>
      </c>
      <c r="D73" s="157" t="s">
        <v>41</v>
      </c>
      <c r="E73" s="159">
        <v>15</v>
      </c>
      <c r="F73" s="159">
        <v>18</v>
      </c>
    </row>
    <row r="74" spans="1:6" ht="15.75">
      <c r="A74" s="162" t="s">
        <v>516</v>
      </c>
      <c r="B74" s="157" t="s">
        <v>152</v>
      </c>
      <c r="C74" s="165" t="s">
        <v>42</v>
      </c>
      <c r="D74" s="157"/>
      <c r="E74" s="159">
        <f>E75</f>
        <v>763</v>
      </c>
      <c r="F74" s="159">
        <f>F75</f>
        <v>870</v>
      </c>
    </row>
    <row r="75" spans="1:6" ht="31.5">
      <c r="A75" s="160" t="s">
        <v>415</v>
      </c>
      <c r="B75" s="157" t="s">
        <v>152</v>
      </c>
      <c r="C75" s="165" t="s">
        <v>42</v>
      </c>
      <c r="D75" s="157" t="s">
        <v>32</v>
      </c>
      <c r="E75" s="159">
        <v>763</v>
      </c>
      <c r="F75" s="159">
        <v>870</v>
      </c>
    </row>
    <row r="76" spans="1:6" ht="63" customHeight="1">
      <c r="A76" s="87" t="s">
        <v>552</v>
      </c>
      <c r="B76" s="157" t="s">
        <v>152</v>
      </c>
      <c r="C76" s="165" t="s">
        <v>553</v>
      </c>
      <c r="D76" s="157"/>
      <c r="E76" s="159">
        <f>E77</f>
        <v>827</v>
      </c>
      <c r="F76" s="159">
        <f>F77</f>
        <v>1300</v>
      </c>
    </row>
    <row r="77" spans="1:6" ht="31.5">
      <c r="A77" s="166" t="s">
        <v>555</v>
      </c>
      <c r="B77" s="157" t="s">
        <v>152</v>
      </c>
      <c r="C77" s="165" t="s">
        <v>556</v>
      </c>
      <c r="D77" s="157"/>
      <c r="E77" s="159">
        <f>E78</f>
        <v>827</v>
      </c>
      <c r="F77" s="159">
        <f>F78</f>
        <v>1300</v>
      </c>
    </row>
    <row r="78" spans="1:6" ht="31.5">
      <c r="A78" s="160" t="s">
        <v>415</v>
      </c>
      <c r="B78" s="157" t="s">
        <v>152</v>
      </c>
      <c r="C78" s="165" t="s">
        <v>556</v>
      </c>
      <c r="D78" s="157" t="s">
        <v>32</v>
      </c>
      <c r="E78" s="159">
        <v>827</v>
      </c>
      <c r="F78" s="159">
        <v>1300</v>
      </c>
    </row>
    <row r="79" spans="1:6" ht="51" customHeight="1">
      <c r="A79" s="160" t="s">
        <v>417</v>
      </c>
      <c r="B79" s="157" t="s">
        <v>152</v>
      </c>
      <c r="C79" s="158" t="s">
        <v>418</v>
      </c>
      <c r="D79" s="157"/>
      <c r="E79" s="159">
        <f>E80</f>
        <v>3515</v>
      </c>
      <c r="F79" s="159">
        <f>F80</f>
        <v>3087</v>
      </c>
    </row>
    <row r="80" spans="1:6" ht="19.5" customHeight="1">
      <c r="A80" s="160" t="s">
        <v>419</v>
      </c>
      <c r="B80" s="157" t="s">
        <v>152</v>
      </c>
      <c r="C80" s="158" t="s">
        <v>420</v>
      </c>
      <c r="D80" s="157"/>
      <c r="E80" s="159">
        <f>E81+E83+E85+E87+E89+E91</f>
        <v>3515</v>
      </c>
      <c r="F80" s="159">
        <f>F81+F83+F85+F87+F89+F91</f>
        <v>3087</v>
      </c>
    </row>
    <row r="81" spans="1:6" ht="62.25" customHeight="1">
      <c r="A81" s="160" t="s">
        <v>594</v>
      </c>
      <c r="B81" s="157" t="s">
        <v>152</v>
      </c>
      <c r="C81" s="158" t="s">
        <v>595</v>
      </c>
      <c r="D81" s="157"/>
      <c r="E81" s="159">
        <f>E82</f>
        <v>0</v>
      </c>
      <c r="F81" s="159">
        <f>F82</f>
        <v>0</v>
      </c>
    </row>
    <row r="82" spans="1:6" ht="21" customHeight="1">
      <c r="A82" s="160" t="s">
        <v>416</v>
      </c>
      <c r="B82" s="157" t="s">
        <v>152</v>
      </c>
      <c r="C82" s="158" t="s">
        <v>595</v>
      </c>
      <c r="D82" s="157" t="s">
        <v>33</v>
      </c>
      <c r="E82" s="159">
        <v>0</v>
      </c>
      <c r="F82" s="159">
        <v>0</v>
      </c>
    </row>
    <row r="83" spans="1:6" ht="85.5" customHeight="1">
      <c r="A83" s="160" t="s">
        <v>596</v>
      </c>
      <c r="B83" s="157" t="s">
        <v>152</v>
      </c>
      <c r="C83" s="158" t="s">
        <v>597</v>
      </c>
      <c r="D83" s="157"/>
      <c r="E83" s="159">
        <f>E84</f>
        <v>1000</v>
      </c>
      <c r="F83" s="159">
        <f>F84</f>
        <v>500</v>
      </c>
    </row>
    <row r="84" spans="1:6" ht="31.5">
      <c r="A84" s="160" t="s">
        <v>415</v>
      </c>
      <c r="B84" s="157" t="s">
        <v>152</v>
      </c>
      <c r="C84" s="158" t="s">
        <v>597</v>
      </c>
      <c r="D84" s="157" t="s">
        <v>32</v>
      </c>
      <c r="E84" s="159">
        <v>1000</v>
      </c>
      <c r="F84" s="159">
        <v>500</v>
      </c>
    </row>
    <row r="85" spans="1:6" ht="66" customHeight="1">
      <c r="A85" s="160" t="s">
        <v>43</v>
      </c>
      <c r="B85" s="157" t="s">
        <v>152</v>
      </c>
      <c r="C85" s="158" t="s">
        <v>599</v>
      </c>
      <c r="D85" s="157"/>
      <c r="E85" s="159">
        <f>E86</f>
        <v>25</v>
      </c>
      <c r="F85" s="159">
        <f>F86</f>
        <v>27</v>
      </c>
    </row>
    <row r="86" spans="1:6" ht="17.25" customHeight="1">
      <c r="A86" s="160" t="s">
        <v>416</v>
      </c>
      <c r="B86" s="157" t="s">
        <v>152</v>
      </c>
      <c r="C86" s="158" t="s">
        <v>599</v>
      </c>
      <c r="D86" s="157" t="s">
        <v>33</v>
      </c>
      <c r="E86" s="159">
        <v>25</v>
      </c>
      <c r="F86" s="159">
        <v>27</v>
      </c>
    </row>
    <row r="87" spans="1:6" ht="78.75" customHeight="1">
      <c r="A87" s="160" t="s">
        <v>600</v>
      </c>
      <c r="B87" s="157" t="s">
        <v>152</v>
      </c>
      <c r="C87" s="158" t="s">
        <v>601</v>
      </c>
      <c r="D87" s="157"/>
      <c r="E87" s="159">
        <f>E88</f>
        <v>2250</v>
      </c>
      <c r="F87" s="159">
        <f>F88</f>
        <v>2300</v>
      </c>
    </row>
    <row r="88" spans="1:6" ht="31.5">
      <c r="A88" s="160" t="s">
        <v>415</v>
      </c>
      <c r="B88" s="157" t="s">
        <v>152</v>
      </c>
      <c r="C88" s="158" t="s">
        <v>601</v>
      </c>
      <c r="D88" s="157" t="s">
        <v>32</v>
      </c>
      <c r="E88" s="159">
        <v>2250</v>
      </c>
      <c r="F88" s="159">
        <v>2300</v>
      </c>
    </row>
    <row r="89" spans="1:6" ht="72" customHeight="1">
      <c r="A89" s="160" t="s">
        <v>602</v>
      </c>
      <c r="B89" s="157" t="s">
        <v>152</v>
      </c>
      <c r="C89" s="158" t="s">
        <v>603</v>
      </c>
      <c r="D89" s="157"/>
      <c r="E89" s="159">
        <f>E90</f>
        <v>10</v>
      </c>
      <c r="F89" s="159">
        <f>F90</f>
        <v>10</v>
      </c>
    </row>
    <row r="90" spans="1:6" ht="18" customHeight="1">
      <c r="A90" s="160" t="s">
        <v>455</v>
      </c>
      <c r="B90" s="157" t="s">
        <v>152</v>
      </c>
      <c r="C90" s="158" t="s">
        <v>603</v>
      </c>
      <c r="D90" s="157" t="s">
        <v>41</v>
      </c>
      <c r="E90" s="159">
        <v>10</v>
      </c>
      <c r="F90" s="159">
        <v>10</v>
      </c>
    </row>
    <row r="91" spans="1:6" ht="66" customHeight="1">
      <c r="A91" s="160" t="s">
        <v>604</v>
      </c>
      <c r="B91" s="157" t="s">
        <v>152</v>
      </c>
      <c r="C91" s="158" t="s">
        <v>605</v>
      </c>
      <c r="D91" s="157"/>
      <c r="E91" s="159">
        <f>E92</f>
        <v>230</v>
      </c>
      <c r="F91" s="159">
        <f>F92</f>
        <v>250</v>
      </c>
    </row>
    <row r="92" spans="1:6" ht="31.5">
      <c r="A92" s="160" t="s">
        <v>415</v>
      </c>
      <c r="B92" s="157" t="s">
        <v>152</v>
      </c>
      <c r="C92" s="158" t="s">
        <v>605</v>
      </c>
      <c r="D92" s="157" t="s">
        <v>32</v>
      </c>
      <c r="E92" s="159">
        <v>230</v>
      </c>
      <c r="F92" s="159">
        <v>250</v>
      </c>
    </row>
    <row r="93" spans="1:6" ht="15.75">
      <c r="A93" s="87" t="s">
        <v>124</v>
      </c>
      <c r="B93" s="157" t="s">
        <v>152</v>
      </c>
      <c r="C93" s="157"/>
      <c r="D93" s="157"/>
      <c r="E93" s="159">
        <f aca="true" t="shared" si="3" ref="E93:F95">E94</f>
        <v>7698.599999999999</v>
      </c>
      <c r="F93" s="159">
        <f t="shared" si="3"/>
        <v>8160.8</v>
      </c>
    </row>
    <row r="94" spans="1:6" ht="51" customHeight="1">
      <c r="A94" s="160" t="s">
        <v>417</v>
      </c>
      <c r="B94" s="157" t="s">
        <v>152</v>
      </c>
      <c r="C94" s="158" t="s">
        <v>418</v>
      </c>
      <c r="D94" s="157"/>
      <c r="E94" s="159">
        <f t="shared" si="3"/>
        <v>7698.599999999999</v>
      </c>
      <c r="F94" s="159">
        <f t="shared" si="3"/>
        <v>8160.8</v>
      </c>
    </row>
    <row r="95" spans="1:6" ht="17.25" customHeight="1">
      <c r="A95" s="160" t="s">
        <v>419</v>
      </c>
      <c r="B95" s="157" t="s">
        <v>152</v>
      </c>
      <c r="C95" s="167" t="s">
        <v>420</v>
      </c>
      <c r="D95" s="157"/>
      <c r="E95" s="159">
        <f t="shared" si="3"/>
        <v>7698.599999999999</v>
      </c>
      <c r="F95" s="159">
        <f t="shared" si="3"/>
        <v>8160.8</v>
      </c>
    </row>
    <row r="96" spans="1:6" ht="63.75" customHeight="1">
      <c r="A96" s="160" t="s">
        <v>589</v>
      </c>
      <c r="B96" s="157" t="s">
        <v>152</v>
      </c>
      <c r="C96" s="158" t="s">
        <v>590</v>
      </c>
      <c r="D96" s="157"/>
      <c r="E96" s="159">
        <f>E97+E98+E99+E100+E101</f>
        <v>7698.599999999999</v>
      </c>
      <c r="F96" s="159">
        <f>F97+F98+F99+F100+F101</f>
        <v>8160.8</v>
      </c>
    </row>
    <row r="97" spans="1:6" ht="31.5">
      <c r="A97" s="160" t="s">
        <v>445</v>
      </c>
      <c r="B97" s="157" t="s">
        <v>152</v>
      </c>
      <c r="C97" s="158" t="s">
        <v>590</v>
      </c>
      <c r="D97" s="157" t="s">
        <v>44</v>
      </c>
      <c r="E97" s="159">
        <v>4786.9</v>
      </c>
      <c r="F97" s="159">
        <v>5074.1</v>
      </c>
    </row>
    <row r="98" spans="1:6" ht="15" customHeight="1">
      <c r="A98" s="87" t="s">
        <v>446</v>
      </c>
      <c r="B98" s="157" t="s">
        <v>152</v>
      </c>
      <c r="C98" s="158" t="s">
        <v>590</v>
      </c>
      <c r="D98" s="157" t="s">
        <v>45</v>
      </c>
      <c r="E98" s="159">
        <v>8.5</v>
      </c>
      <c r="F98" s="159">
        <v>9</v>
      </c>
    </row>
    <row r="99" spans="1:6" ht="31.5">
      <c r="A99" s="87" t="s">
        <v>414</v>
      </c>
      <c r="B99" s="157" t="s">
        <v>152</v>
      </c>
      <c r="C99" s="158" t="s">
        <v>590</v>
      </c>
      <c r="D99" s="157" t="s">
        <v>31</v>
      </c>
      <c r="E99" s="159">
        <v>1182.5</v>
      </c>
      <c r="F99" s="159">
        <v>1253.9</v>
      </c>
    </row>
    <row r="100" spans="1:6" ht="17.25" customHeight="1">
      <c r="A100" s="87" t="s">
        <v>46</v>
      </c>
      <c r="B100" s="157" t="s">
        <v>152</v>
      </c>
      <c r="C100" s="158" t="s">
        <v>590</v>
      </c>
      <c r="D100" s="157" t="s">
        <v>32</v>
      </c>
      <c r="E100" s="159">
        <v>1718.7</v>
      </c>
      <c r="F100" s="159">
        <v>1821.8</v>
      </c>
    </row>
    <row r="101" spans="1:6" ht="18" customHeight="1">
      <c r="A101" s="87" t="s">
        <v>471</v>
      </c>
      <c r="B101" s="157" t="s">
        <v>152</v>
      </c>
      <c r="C101" s="158" t="s">
        <v>590</v>
      </c>
      <c r="D101" s="157" t="s">
        <v>33</v>
      </c>
      <c r="E101" s="159">
        <v>2</v>
      </c>
      <c r="F101" s="159">
        <v>2</v>
      </c>
    </row>
    <row r="102" spans="1:6" ht="15.75">
      <c r="A102" s="168" t="s">
        <v>47</v>
      </c>
      <c r="B102" s="155" t="s">
        <v>48</v>
      </c>
      <c r="C102" s="169"/>
      <c r="D102" s="169"/>
      <c r="E102" s="156">
        <f aca="true" t="shared" si="4" ref="E102:F105">E103</f>
        <v>436</v>
      </c>
      <c r="F102" s="156">
        <f t="shared" si="4"/>
        <v>466.5</v>
      </c>
    </row>
    <row r="103" spans="1:6" ht="15.75">
      <c r="A103" s="87" t="s">
        <v>349</v>
      </c>
      <c r="B103" s="157" t="s">
        <v>350</v>
      </c>
      <c r="C103" s="164"/>
      <c r="D103" s="164"/>
      <c r="E103" s="159">
        <f t="shared" si="4"/>
        <v>436</v>
      </c>
      <c r="F103" s="159">
        <f t="shared" si="4"/>
        <v>466.5</v>
      </c>
    </row>
    <row r="104" spans="1:6" ht="16.5" customHeight="1">
      <c r="A104" s="160" t="s">
        <v>145</v>
      </c>
      <c r="B104" s="157" t="s">
        <v>350</v>
      </c>
      <c r="C104" s="158" t="s">
        <v>399</v>
      </c>
      <c r="D104" s="164"/>
      <c r="E104" s="159">
        <f t="shared" si="4"/>
        <v>436</v>
      </c>
      <c r="F104" s="159">
        <f t="shared" si="4"/>
        <v>466.5</v>
      </c>
    </row>
    <row r="105" spans="1:6" ht="31.5">
      <c r="A105" s="163" t="s">
        <v>583</v>
      </c>
      <c r="B105" s="157" t="s">
        <v>350</v>
      </c>
      <c r="C105" s="158" t="s">
        <v>584</v>
      </c>
      <c r="D105" s="164"/>
      <c r="E105" s="159">
        <f t="shared" si="4"/>
        <v>436</v>
      </c>
      <c r="F105" s="159">
        <f t="shared" si="4"/>
        <v>466.5</v>
      </c>
    </row>
    <row r="106" spans="1:6" ht="69" customHeight="1">
      <c r="A106" s="160" t="s">
        <v>585</v>
      </c>
      <c r="B106" s="157" t="s">
        <v>350</v>
      </c>
      <c r="C106" s="158" t="s">
        <v>588</v>
      </c>
      <c r="D106" s="164"/>
      <c r="E106" s="159">
        <f>E107+E108+E109+E110</f>
        <v>436</v>
      </c>
      <c r="F106" s="159">
        <f>F107+F108+F109+F110</f>
        <v>466.5</v>
      </c>
    </row>
    <row r="107" spans="1:6" ht="37.5" customHeight="1">
      <c r="A107" s="160" t="s">
        <v>406</v>
      </c>
      <c r="B107" s="157" t="s">
        <v>350</v>
      </c>
      <c r="C107" s="158" t="s">
        <v>588</v>
      </c>
      <c r="D107" s="164" t="s">
        <v>29</v>
      </c>
      <c r="E107" s="159">
        <v>405.3</v>
      </c>
      <c r="F107" s="159">
        <v>429.6</v>
      </c>
    </row>
    <row r="108" spans="1:6" ht="36.75" customHeight="1">
      <c r="A108" s="160" t="s">
        <v>409</v>
      </c>
      <c r="B108" s="157" t="s">
        <v>350</v>
      </c>
      <c r="C108" s="158" t="s">
        <v>588</v>
      </c>
      <c r="D108" s="164" t="s">
        <v>30</v>
      </c>
      <c r="E108" s="159">
        <v>3.5</v>
      </c>
      <c r="F108" s="159">
        <v>3.5</v>
      </c>
    </row>
    <row r="109" spans="1:6" ht="31.5">
      <c r="A109" s="160" t="s">
        <v>414</v>
      </c>
      <c r="B109" s="157" t="s">
        <v>350</v>
      </c>
      <c r="C109" s="158" t="s">
        <v>588</v>
      </c>
      <c r="D109" s="164" t="s">
        <v>31</v>
      </c>
      <c r="E109" s="159">
        <v>12</v>
      </c>
      <c r="F109" s="159">
        <v>12</v>
      </c>
    </row>
    <row r="110" spans="1:6" ht="31.5">
      <c r="A110" s="160" t="s">
        <v>415</v>
      </c>
      <c r="B110" s="157" t="s">
        <v>350</v>
      </c>
      <c r="C110" s="158" t="s">
        <v>588</v>
      </c>
      <c r="D110" s="164" t="s">
        <v>32</v>
      </c>
      <c r="E110" s="159">
        <v>15.2</v>
      </c>
      <c r="F110" s="159">
        <v>21.4</v>
      </c>
    </row>
    <row r="111" spans="1:6" ht="28.5">
      <c r="A111" s="154" t="s">
        <v>49</v>
      </c>
      <c r="B111" s="155" t="s">
        <v>50</v>
      </c>
      <c r="C111" s="169"/>
      <c r="D111" s="169"/>
      <c r="E111" s="156">
        <f>E112</f>
        <v>886.3</v>
      </c>
      <c r="F111" s="156">
        <f>F112</f>
        <v>990</v>
      </c>
    </row>
    <row r="112" spans="1:6" ht="36" customHeight="1">
      <c r="A112" s="87" t="s">
        <v>148</v>
      </c>
      <c r="B112" s="157" t="s">
        <v>134</v>
      </c>
      <c r="C112" s="157"/>
      <c r="D112" s="157"/>
      <c r="E112" s="159">
        <f>E113</f>
        <v>886.3</v>
      </c>
      <c r="F112" s="159">
        <f>F113</f>
        <v>990</v>
      </c>
    </row>
    <row r="113" spans="1:6" ht="65.25" customHeight="1">
      <c r="A113" s="87" t="s">
        <v>552</v>
      </c>
      <c r="B113" s="157" t="s">
        <v>134</v>
      </c>
      <c r="C113" s="165" t="s">
        <v>553</v>
      </c>
      <c r="D113" s="157"/>
      <c r="E113" s="159">
        <f>E114+E116+E118+E120</f>
        <v>886.3</v>
      </c>
      <c r="F113" s="159">
        <f>F114+F116+F118+F120</f>
        <v>990</v>
      </c>
    </row>
    <row r="114" spans="1:6" ht="31.5">
      <c r="A114" s="87" t="s">
        <v>555</v>
      </c>
      <c r="B114" s="157" t="s">
        <v>134</v>
      </c>
      <c r="C114" s="165" t="s">
        <v>556</v>
      </c>
      <c r="D114" s="157"/>
      <c r="E114" s="159">
        <f>E115</f>
        <v>126.3</v>
      </c>
      <c r="F114" s="159">
        <f>F115</f>
        <v>100</v>
      </c>
    </row>
    <row r="115" spans="1:6" ht="31.5">
      <c r="A115" s="162" t="s">
        <v>415</v>
      </c>
      <c r="B115" s="157" t="s">
        <v>134</v>
      </c>
      <c r="C115" s="165" t="s">
        <v>556</v>
      </c>
      <c r="D115" s="157" t="s">
        <v>32</v>
      </c>
      <c r="E115" s="159">
        <v>126.3</v>
      </c>
      <c r="F115" s="159">
        <v>100</v>
      </c>
    </row>
    <row r="116" spans="1:6" ht="15.75">
      <c r="A116" s="166" t="s">
        <v>557</v>
      </c>
      <c r="B116" s="157" t="s">
        <v>134</v>
      </c>
      <c r="C116" s="165" t="s">
        <v>558</v>
      </c>
      <c r="D116" s="157"/>
      <c r="E116" s="159">
        <f>E117</f>
        <v>110</v>
      </c>
      <c r="F116" s="159">
        <f>F117</f>
        <v>120</v>
      </c>
    </row>
    <row r="117" spans="1:6" ht="31.5">
      <c r="A117" s="162" t="s">
        <v>415</v>
      </c>
      <c r="B117" s="157" t="s">
        <v>134</v>
      </c>
      <c r="C117" s="165" t="s">
        <v>558</v>
      </c>
      <c r="D117" s="157" t="s">
        <v>32</v>
      </c>
      <c r="E117" s="159">
        <v>110</v>
      </c>
      <c r="F117" s="159">
        <v>120</v>
      </c>
    </row>
    <row r="118" spans="1:6" ht="15.75">
      <c r="A118" s="166" t="s">
        <v>559</v>
      </c>
      <c r="B118" s="157" t="s">
        <v>134</v>
      </c>
      <c r="C118" s="165" t="s">
        <v>560</v>
      </c>
      <c r="D118" s="157"/>
      <c r="E118" s="159">
        <f>E119</f>
        <v>440</v>
      </c>
      <c r="F118" s="159">
        <f>F119</f>
        <v>540</v>
      </c>
    </row>
    <row r="119" spans="1:6" ht="31.5">
      <c r="A119" s="162" t="s">
        <v>415</v>
      </c>
      <c r="B119" s="157" t="s">
        <v>134</v>
      </c>
      <c r="C119" s="165" t="s">
        <v>560</v>
      </c>
      <c r="D119" s="157" t="s">
        <v>32</v>
      </c>
      <c r="E119" s="159">
        <v>440</v>
      </c>
      <c r="F119" s="159">
        <v>540</v>
      </c>
    </row>
    <row r="120" spans="1:6" ht="15.75">
      <c r="A120" s="166" t="s">
        <v>561</v>
      </c>
      <c r="B120" s="157" t="s">
        <v>134</v>
      </c>
      <c r="C120" s="165" t="s">
        <v>562</v>
      </c>
      <c r="D120" s="157"/>
      <c r="E120" s="159">
        <f>E121</f>
        <v>210</v>
      </c>
      <c r="F120" s="159">
        <f>F121</f>
        <v>230</v>
      </c>
    </row>
    <row r="121" spans="1:6" ht="31.5">
      <c r="A121" s="162" t="s">
        <v>415</v>
      </c>
      <c r="B121" s="157" t="s">
        <v>134</v>
      </c>
      <c r="C121" s="165" t="s">
        <v>562</v>
      </c>
      <c r="D121" s="157" t="s">
        <v>32</v>
      </c>
      <c r="E121" s="159">
        <v>210</v>
      </c>
      <c r="F121" s="159">
        <v>230</v>
      </c>
    </row>
    <row r="122" spans="1:6" ht="15.75">
      <c r="A122" s="154" t="s">
        <v>51</v>
      </c>
      <c r="B122" s="155" t="s">
        <v>52</v>
      </c>
      <c r="C122" s="155"/>
      <c r="D122" s="155"/>
      <c r="E122" s="156">
        <f>E123+E128+E132</f>
        <v>10720</v>
      </c>
      <c r="F122" s="156">
        <f>F123+F128+F132</f>
        <v>9230</v>
      </c>
    </row>
    <row r="123" spans="1:6" ht="15.75">
      <c r="A123" s="87" t="s">
        <v>149</v>
      </c>
      <c r="B123" s="157" t="s">
        <v>135</v>
      </c>
      <c r="C123" s="157"/>
      <c r="D123" s="157"/>
      <c r="E123" s="159">
        <f aca="true" t="shared" si="5" ref="E123:F126">E124</f>
        <v>20</v>
      </c>
      <c r="F123" s="159">
        <f t="shared" si="5"/>
        <v>20</v>
      </c>
    </row>
    <row r="124" spans="1:6" ht="49.5" customHeight="1">
      <c r="A124" s="160" t="s">
        <v>417</v>
      </c>
      <c r="B124" s="157" t="s">
        <v>135</v>
      </c>
      <c r="C124" s="157" t="s">
        <v>418</v>
      </c>
      <c r="D124" s="157"/>
      <c r="E124" s="159">
        <f t="shared" si="5"/>
        <v>20</v>
      </c>
      <c r="F124" s="159">
        <f t="shared" si="5"/>
        <v>20</v>
      </c>
    </row>
    <row r="125" spans="1:6" ht="15.75">
      <c r="A125" s="87" t="s">
        <v>419</v>
      </c>
      <c r="B125" s="157" t="s">
        <v>135</v>
      </c>
      <c r="C125" s="157" t="s">
        <v>420</v>
      </c>
      <c r="D125" s="157"/>
      <c r="E125" s="159">
        <f t="shared" si="5"/>
        <v>20</v>
      </c>
      <c r="F125" s="159">
        <f t="shared" si="5"/>
        <v>20</v>
      </c>
    </row>
    <row r="126" spans="1:6" ht="93" customHeight="1">
      <c r="A126" s="87" t="s">
        <v>0</v>
      </c>
      <c r="B126" s="157" t="s">
        <v>135</v>
      </c>
      <c r="C126" s="157" t="s">
        <v>1</v>
      </c>
      <c r="D126" s="157"/>
      <c r="E126" s="159">
        <f t="shared" si="5"/>
        <v>20</v>
      </c>
      <c r="F126" s="159">
        <f t="shared" si="5"/>
        <v>20</v>
      </c>
    </row>
    <row r="127" spans="1:6" ht="31.5">
      <c r="A127" s="162" t="s">
        <v>415</v>
      </c>
      <c r="B127" s="157" t="s">
        <v>135</v>
      </c>
      <c r="C127" s="157" t="s">
        <v>1</v>
      </c>
      <c r="D127" s="157" t="s">
        <v>32</v>
      </c>
      <c r="E127" s="159">
        <v>20</v>
      </c>
      <c r="F127" s="159">
        <v>20</v>
      </c>
    </row>
    <row r="128" spans="1:6" ht="15.75">
      <c r="A128" s="87" t="s">
        <v>345</v>
      </c>
      <c r="B128" s="157" t="s">
        <v>346</v>
      </c>
      <c r="C128" s="157"/>
      <c r="D128" s="157"/>
      <c r="E128" s="159">
        <f aca="true" t="shared" si="6" ref="E128:F130">E129</f>
        <v>7000</v>
      </c>
      <c r="F128" s="159">
        <f t="shared" si="6"/>
        <v>7500</v>
      </c>
    </row>
    <row r="129" spans="1:6" ht="63">
      <c r="A129" s="162" t="s">
        <v>563</v>
      </c>
      <c r="B129" s="157" t="s">
        <v>346</v>
      </c>
      <c r="C129" s="165" t="s">
        <v>564</v>
      </c>
      <c r="D129" s="157"/>
      <c r="E129" s="159">
        <f t="shared" si="6"/>
        <v>7000</v>
      </c>
      <c r="F129" s="159">
        <f t="shared" si="6"/>
        <v>7500</v>
      </c>
    </row>
    <row r="130" spans="1:6" ht="15.75">
      <c r="A130" s="170" t="s">
        <v>567</v>
      </c>
      <c r="B130" s="157" t="s">
        <v>346</v>
      </c>
      <c r="C130" s="165" t="s">
        <v>568</v>
      </c>
      <c r="D130" s="157"/>
      <c r="E130" s="159">
        <f t="shared" si="6"/>
        <v>7000</v>
      </c>
      <c r="F130" s="159">
        <f t="shared" si="6"/>
        <v>7500</v>
      </c>
    </row>
    <row r="131" spans="1:6" ht="31.5">
      <c r="A131" s="160" t="s">
        <v>415</v>
      </c>
      <c r="B131" s="157" t="s">
        <v>346</v>
      </c>
      <c r="C131" s="165" t="s">
        <v>568</v>
      </c>
      <c r="D131" s="157" t="s">
        <v>32</v>
      </c>
      <c r="E131" s="159">
        <v>7000</v>
      </c>
      <c r="F131" s="159">
        <v>7500</v>
      </c>
    </row>
    <row r="132" spans="1:6" ht="15.75">
      <c r="A132" s="87" t="s">
        <v>125</v>
      </c>
      <c r="B132" s="157" t="s">
        <v>136</v>
      </c>
      <c r="C132" s="157"/>
      <c r="D132" s="157"/>
      <c r="E132" s="159">
        <f>E133+E139+E142</f>
        <v>3700</v>
      </c>
      <c r="F132" s="159">
        <f>F133+F139+F142</f>
        <v>1710</v>
      </c>
    </row>
    <row r="133" spans="1:6" ht="63" customHeight="1">
      <c r="A133" s="162" t="s">
        <v>424</v>
      </c>
      <c r="B133" s="157" t="s">
        <v>136</v>
      </c>
      <c r="C133" s="165" t="s">
        <v>425</v>
      </c>
      <c r="D133" s="157"/>
      <c r="E133" s="159">
        <f>E134</f>
        <v>1550</v>
      </c>
      <c r="F133" s="159">
        <f>F134</f>
        <v>0</v>
      </c>
    </row>
    <row r="134" spans="1:6" ht="51.75" customHeight="1">
      <c r="A134" s="171" t="s">
        <v>426</v>
      </c>
      <c r="B134" s="157" t="s">
        <v>136</v>
      </c>
      <c r="C134" s="165" t="s">
        <v>427</v>
      </c>
      <c r="D134" s="157"/>
      <c r="E134" s="159">
        <f>E135+E137</f>
        <v>1550</v>
      </c>
      <c r="F134" s="159">
        <f>F135+F137</f>
        <v>0</v>
      </c>
    </row>
    <row r="135" spans="1:6" ht="31.5">
      <c r="A135" s="162" t="s">
        <v>430</v>
      </c>
      <c r="B135" s="157" t="s">
        <v>136</v>
      </c>
      <c r="C135" s="157" t="s">
        <v>431</v>
      </c>
      <c r="D135" s="157"/>
      <c r="E135" s="159">
        <f>E136</f>
        <v>0</v>
      </c>
      <c r="F135" s="159">
        <f>F136</f>
        <v>0</v>
      </c>
    </row>
    <row r="136" spans="1:6" ht="31.5">
      <c r="A136" s="162" t="s">
        <v>415</v>
      </c>
      <c r="B136" s="157" t="s">
        <v>136</v>
      </c>
      <c r="C136" s="157" t="s">
        <v>431</v>
      </c>
      <c r="D136" s="157" t="s">
        <v>32</v>
      </c>
      <c r="E136" s="159">
        <v>0</v>
      </c>
      <c r="F136" s="159">
        <v>0</v>
      </c>
    </row>
    <row r="137" spans="1:6" ht="31.5">
      <c r="A137" s="162" t="s">
        <v>435</v>
      </c>
      <c r="B137" s="157" t="s">
        <v>136</v>
      </c>
      <c r="C137" s="165" t="s">
        <v>436</v>
      </c>
      <c r="D137" s="165"/>
      <c r="E137" s="159">
        <f>E138</f>
        <v>1550</v>
      </c>
      <c r="F137" s="159">
        <f>F138</f>
        <v>0</v>
      </c>
    </row>
    <row r="138" spans="1:6" ht="31.5">
      <c r="A138" s="162" t="s">
        <v>415</v>
      </c>
      <c r="B138" s="157" t="s">
        <v>136</v>
      </c>
      <c r="C138" s="165" t="s">
        <v>436</v>
      </c>
      <c r="D138" s="165">
        <v>244</v>
      </c>
      <c r="E138" s="159">
        <v>1550</v>
      </c>
      <c r="F138" s="159">
        <v>0</v>
      </c>
    </row>
    <row r="139" spans="1:6" ht="63" customHeight="1">
      <c r="A139" s="162" t="s">
        <v>572</v>
      </c>
      <c r="B139" s="157" t="s">
        <v>136</v>
      </c>
      <c r="C139" s="165" t="s">
        <v>573</v>
      </c>
      <c r="D139" s="157"/>
      <c r="E139" s="159">
        <f>E140</f>
        <v>50</v>
      </c>
      <c r="F139" s="159">
        <f>F140</f>
        <v>60</v>
      </c>
    </row>
    <row r="140" spans="1:6" ht="33" customHeight="1">
      <c r="A140" s="162" t="s">
        <v>574</v>
      </c>
      <c r="B140" s="157" t="s">
        <v>136</v>
      </c>
      <c r="C140" s="157" t="s">
        <v>575</v>
      </c>
      <c r="D140" s="157"/>
      <c r="E140" s="159">
        <f>E141</f>
        <v>50</v>
      </c>
      <c r="F140" s="159">
        <f>F141</f>
        <v>60</v>
      </c>
    </row>
    <row r="141" spans="1:6" ht="15.75">
      <c r="A141" s="87" t="s">
        <v>471</v>
      </c>
      <c r="B141" s="157" t="s">
        <v>136</v>
      </c>
      <c r="C141" s="157" t="s">
        <v>575</v>
      </c>
      <c r="D141" s="157" t="s">
        <v>33</v>
      </c>
      <c r="E141" s="159">
        <v>50</v>
      </c>
      <c r="F141" s="159">
        <v>60</v>
      </c>
    </row>
    <row r="142" spans="1:6" ht="54.75" customHeight="1">
      <c r="A142" s="160" t="s">
        <v>417</v>
      </c>
      <c r="B142" s="157" t="s">
        <v>136</v>
      </c>
      <c r="C142" s="158" t="s">
        <v>418</v>
      </c>
      <c r="D142" s="157"/>
      <c r="E142" s="159">
        <f>E143</f>
        <v>2100</v>
      </c>
      <c r="F142" s="159">
        <f>F143</f>
        <v>1650</v>
      </c>
    </row>
    <row r="143" spans="1:6" ht="16.5" customHeight="1">
      <c r="A143" s="160" t="s">
        <v>419</v>
      </c>
      <c r="B143" s="157" t="s">
        <v>136</v>
      </c>
      <c r="C143" s="167" t="s">
        <v>420</v>
      </c>
      <c r="D143" s="157"/>
      <c r="E143" s="159">
        <f>E144+E146</f>
        <v>2100</v>
      </c>
      <c r="F143" s="159">
        <f>F144+F146</f>
        <v>1650</v>
      </c>
    </row>
    <row r="144" spans="1:6" ht="68.25" customHeight="1">
      <c r="A144" s="160" t="s">
        <v>2</v>
      </c>
      <c r="B144" s="157" t="s">
        <v>136</v>
      </c>
      <c r="C144" s="158" t="s">
        <v>3</v>
      </c>
      <c r="D144" s="157"/>
      <c r="E144" s="159">
        <f>E145</f>
        <v>600</v>
      </c>
      <c r="F144" s="159">
        <f>F145</f>
        <v>650</v>
      </c>
    </row>
    <row r="145" spans="1:6" ht="31.5">
      <c r="A145" s="162" t="s">
        <v>415</v>
      </c>
      <c r="B145" s="157" t="s">
        <v>136</v>
      </c>
      <c r="C145" s="158" t="s">
        <v>3</v>
      </c>
      <c r="D145" s="157" t="s">
        <v>32</v>
      </c>
      <c r="E145" s="159">
        <v>600</v>
      </c>
      <c r="F145" s="159">
        <v>650</v>
      </c>
    </row>
    <row r="146" spans="1:6" ht="64.5" customHeight="1">
      <c r="A146" s="160" t="s">
        <v>4</v>
      </c>
      <c r="B146" s="157" t="s">
        <v>136</v>
      </c>
      <c r="C146" s="158" t="s">
        <v>5</v>
      </c>
      <c r="D146" s="157"/>
      <c r="E146" s="159">
        <f>E147</f>
        <v>1500</v>
      </c>
      <c r="F146" s="159">
        <f>F147</f>
        <v>1000</v>
      </c>
    </row>
    <row r="147" spans="1:6" ht="31.5">
      <c r="A147" s="162" t="s">
        <v>415</v>
      </c>
      <c r="B147" s="157" t="s">
        <v>136</v>
      </c>
      <c r="C147" s="158" t="s">
        <v>5</v>
      </c>
      <c r="D147" s="157" t="s">
        <v>32</v>
      </c>
      <c r="E147" s="159">
        <v>1500</v>
      </c>
      <c r="F147" s="159">
        <v>1000</v>
      </c>
    </row>
    <row r="148" spans="1:6" ht="15.75">
      <c r="A148" s="154" t="s">
        <v>53</v>
      </c>
      <c r="B148" s="155" t="s">
        <v>54</v>
      </c>
      <c r="C148" s="155"/>
      <c r="D148" s="155"/>
      <c r="E148" s="156">
        <f>E149+E156+E165</f>
        <v>24285.7</v>
      </c>
      <c r="F148" s="156">
        <f>F149+F156+F165</f>
        <v>22913.7</v>
      </c>
    </row>
    <row r="149" spans="1:6" ht="15.75">
      <c r="A149" s="87" t="s">
        <v>126</v>
      </c>
      <c r="B149" s="157" t="s">
        <v>137</v>
      </c>
      <c r="C149" s="157"/>
      <c r="D149" s="157"/>
      <c r="E149" s="159">
        <f>E150</f>
        <v>6377.3</v>
      </c>
      <c r="F149" s="159">
        <f>F150</f>
        <v>6570.6</v>
      </c>
    </row>
    <row r="150" spans="1:6" ht="65.25" customHeight="1">
      <c r="A150" s="162" t="s">
        <v>424</v>
      </c>
      <c r="B150" s="157" t="s">
        <v>137</v>
      </c>
      <c r="C150" s="165" t="s">
        <v>425</v>
      </c>
      <c r="D150" s="157"/>
      <c r="E150" s="159">
        <f>E151</f>
        <v>6377.3</v>
      </c>
      <c r="F150" s="159">
        <f>F151</f>
        <v>6570.6</v>
      </c>
    </row>
    <row r="151" spans="1:6" ht="51" customHeight="1">
      <c r="A151" s="171" t="s">
        <v>426</v>
      </c>
      <c r="B151" s="157" t="s">
        <v>137</v>
      </c>
      <c r="C151" s="165" t="s">
        <v>427</v>
      </c>
      <c r="D151" s="157"/>
      <c r="E151" s="159">
        <f>E152+E154</f>
        <v>6377.3</v>
      </c>
      <c r="F151" s="159">
        <f>F152+F154</f>
        <v>6570.6</v>
      </c>
    </row>
    <row r="152" spans="1:6" ht="16.5" customHeight="1">
      <c r="A152" s="87" t="s">
        <v>440</v>
      </c>
      <c r="B152" s="157" t="s">
        <v>137</v>
      </c>
      <c r="C152" s="165" t="s">
        <v>441</v>
      </c>
      <c r="D152" s="157"/>
      <c r="E152" s="159">
        <f>E153</f>
        <v>5024.3</v>
      </c>
      <c r="F152" s="159">
        <f>F153</f>
        <v>5024.3</v>
      </c>
    </row>
    <row r="153" spans="1:6" ht="31.5" customHeight="1">
      <c r="A153" s="87" t="s">
        <v>442</v>
      </c>
      <c r="B153" s="157" t="s">
        <v>137</v>
      </c>
      <c r="C153" s="165" t="s">
        <v>441</v>
      </c>
      <c r="D153" s="157" t="s">
        <v>55</v>
      </c>
      <c r="E153" s="159">
        <v>5024.3</v>
      </c>
      <c r="F153" s="159">
        <v>5024.3</v>
      </c>
    </row>
    <row r="154" spans="1:6" ht="31.5">
      <c r="A154" s="87" t="s">
        <v>443</v>
      </c>
      <c r="B154" s="157" t="s">
        <v>137</v>
      </c>
      <c r="C154" s="165" t="s">
        <v>444</v>
      </c>
      <c r="D154" s="157"/>
      <c r="E154" s="159">
        <f>E155</f>
        <v>1353</v>
      </c>
      <c r="F154" s="159">
        <f>F155</f>
        <v>1546.3</v>
      </c>
    </row>
    <row r="155" spans="1:6" ht="31.5">
      <c r="A155" s="87" t="s">
        <v>415</v>
      </c>
      <c r="B155" s="157" t="s">
        <v>137</v>
      </c>
      <c r="C155" s="165" t="s">
        <v>444</v>
      </c>
      <c r="D155" s="157" t="s">
        <v>32</v>
      </c>
      <c r="E155" s="159">
        <v>1353</v>
      </c>
      <c r="F155" s="159">
        <v>1546.3</v>
      </c>
    </row>
    <row r="156" spans="1:6" ht="15.75">
      <c r="A156" s="87" t="s">
        <v>127</v>
      </c>
      <c r="B156" s="157" t="s">
        <v>138</v>
      </c>
      <c r="C156" s="157"/>
      <c r="D156" s="157"/>
      <c r="E156" s="159">
        <f>E157+E162</f>
        <v>5588.8</v>
      </c>
      <c r="F156" s="159">
        <f>F157+F162</f>
        <v>2896.8</v>
      </c>
    </row>
    <row r="157" spans="1:6" ht="66" customHeight="1">
      <c r="A157" s="162" t="s">
        <v>118</v>
      </c>
      <c r="B157" s="157" t="s">
        <v>138</v>
      </c>
      <c r="C157" s="165" t="s">
        <v>425</v>
      </c>
      <c r="D157" s="157"/>
      <c r="E157" s="159">
        <f>E160+E158</f>
        <v>4808.8</v>
      </c>
      <c r="F157" s="159">
        <f>F160+F158</f>
        <v>2096.8</v>
      </c>
    </row>
    <row r="158" spans="1:6" ht="31.5">
      <c r="A158" s="172" t="s">
        <v>435</v>
      </c>
      <c r="B158" s="157" t="s">
        <v>138</v>
      </c>
      <c r="C158" s="165" t="s">
        <v>102</v>
      </c>
      <c r="D158" s="157"/>
      <c r="E158" s="159">
        <f>E159</f>
        <v>2838.8</v>
      </c>
      <c r="F158" s="159">
        <f>F159</f>
        <v>2096.8</v>
      </c>
    </row>
    <row r="159" spans="1:6" ht="33" customHeight="1">
      <c r="A159" s="11" t="s">
        <v>438</v>
      </c>
      <c r="B159" s="157" t="s">
        <v>138</v>
      </c>
      <c r="C159" s="165" t="s">
        <v>102</v>
      </c>
      <c r="D159" s="157" t="s">
        <v>56</v>
      </c>
      <c r="E159" s="72">
        <v>2838.8</v>
      </c>
      <c r="F159" s="72">
        <v>2096.8</v>
      </c>
    </row>
    <row r="160" spans="1:6" ht="31.5">
      <c r="A160" s="87" t="s">
        <v>439</v>
      </c>
      <c r="B160" s="157" t="s">
        <v>138</v>
      </c>
      <c r="C160" s="165" t="s">
        <v>103</v>
      </c>
      <c r="D160" s="157"/>
      <c r="E160" s="159">
        <f>E161</f>
        <v>1970</v>
      </c>
      <c r="F160" s="159">
        <f>F161</f>
        <v>0</v>
      </c>
    </row>
    <row r="161" spans="1:6" ht="31.5">
      <c r="A161" s="87" t="s">
        <v>434</v>
      </c>
      <c r="B161" s="157" t="s">
        <v>138</v>
      </c>
      <c r="C161" s="165" t="s">
        <v>103</v>
      </c>
      <c r="D161" s="157" t="s">
        <v>57</v>
      </c>
      <c r="E161" s="64">
        <v>1970</v>
      </c>
      <c r="F161" s="64">
        <v>0</v>
      </c>
    </row>
    <row r="162" spans="1:6" ht="15.75">
      <c r="A162" s="61" t="s">
        <v>419</v>
      </c>
      <c r="B162" s="157" t="s">
        <v>138</v>
      </c>
      <c r="C162" s="189" t="s">
        <v>420</v>
      </c>
      <c r="D162" s="157"/>
      <c r="E162" s="64">
        <f>E163</f>
        <v>780</v>
      </c>
      <c r="F162" s="64">
        <f>F163</f>
        <v>800</v>
      </c>
    </row>
    <row r="163" spans="1:6" ht="47.25">
      <c r="A163" s="11" t="s">
        <v>114</v>
      </c>
      <c r="B163" s="188" t="s">
        <v>138</v>
      </c>
      <c r="C163" s="189" t="s">
        <v>115</v>
      </c>
      <c r="D163" s="189"/>
      <c r="E163" s="64">
        <f>E164</f>
        <v>780</v>
      </c>
      <c r="F163" s="64">
        <f>F164</f>
        <v>800</v>
      </c>
    </row>
    <row r="164" spans="1:6" ht="31.5">
      <c r="A164" s="11" t="s">
        <v>442</v>
      </c>
      <c r="B164" s="188" t="s">
        <v>138</v>
      </c>
      <c r="C164" s="189" t="s">
        <v>115</v>
      </c>
      <c r="D164" s="189">
        <v>810</v>
      </c>
      <c r="E164" s="64">
        <v>780</v>
      </c>
      <c r="F164" s="64">
        <v>800</v>
      </c>
    </row>
    <row r="165" spans="1:6" ht="15.75">
      <c r="A165" s="87" t="s">
        <v>128</v>
      </c>
      <c r="B165" s="157" t="s">
        <v>139</v>
      </c>
      <c r="C165" s="173"/>
      <c r="D165" s="157"/>
      <c r="E165" s="159">
        <f>E166+E172+E176</f>
        <v>12319.6</v>
      </c>
      <c r="F165" s="159">
        <f>F166+F172+F176</f>
        <v>13446.3</v>
      </c>
    </row>
    <row r="166" spans="1:6" ht="64.5" customHeight="1">
      <c r="A166" s="162" t="s">
        <v>118</v>
      </c>
      <c r="B166" s="157" t="s">
        <v>139</v>
      </c>
      <c r="C166" s="165" t="s">
        <v>425</v>
      </c>
      <c r="D166" s="157"/>
      <c r="E166" s="159">
        <f>E167+E170</f>
        <v>3163.6</v>
      </c>
      <c r="F166" s="159">
        <f>F167+F170</f>
        <v>3210.5</v>
      </c>
    </row>
    <row r="167" spans="1:6" ht="18" customHeight="1">
      <c r="A167" s="162" t="s">
        <v>433</v>
      </c>
      <c r="B167" s="157" t="s">
        <v>139</v>
      </c>
      <c r="C167" s="157" t="s">
        <v>101</v>
      </c>
      <c r="D167" s="157"/>
      <c r="E167" s="159">
        <f>E168+E169</f>
        <v>3163.6</v>
      </c>
      <c r="F167" s="159">
        <f>F168+F169</f>
        <v>3210.5</v>
      </c>
    </row>
    <row r="168" spans="1:6" ht="31.5">
      <c r="A168" s="87" t="s">
        <v>434</v>
      </c>
      <c r="B168" s="157" t="s">
        <v>139</v>
      </c>
      <c r="C168" s="157" t="s">
        <v>101</v>
      </c>
      <c r="D168" s="157" t="s">
        <v>57</v>
      </c>
      <c r="E168" s="159">
        <v>850</v>
      </c>
      <c r="F168" s="159">
        <v>900</v>
      </c>
    </row>
    <row r="169" spans="1:6" ht="31.5">
      <c r="A169" s="87" t="s">
        <v>415</v>
      </c>
      <c r="B169" s="157" t="s">
        <v>139</v>
      </c>
      <c r="C169" s="157" t="s">
        <v>101</v>
      </c>
      <c r="D169" s="157" t="s">
        <v>32</v>
      </c>
      <c r="E169" s="159">
        <v>2313.6</v>
      </c>
      <c r="F169" s="159">
        <v>2310.5</v>
      </c>
    </row>
    <row r="170" spans="1:6" ht="17.25" customHeight="1">
      <c r="A170" s="87" t="s">
        <v>440</v>
      </c>
      <c r="B170" s="157" t="s">
        <v>139</v>
      </c>
      <c r="C170" s="157" t="s">
        <v>104</v>
      </c>
      <c r="D170" s="157"/>
      <c r="E170" s="159">
        <f>E171</f>
        <v>0</v>
      </c>
      <c r="F170" s="159">
        <f>F171</f>
        <v>0</v>
      </c>
    </row>
    <row r="171" spans="1:6" ht="31.5">
      <c r="A171" s="87" t="s">
        <v>415</v>
      </c>
      <c r="B171" s="157" t="s">
        <v>139</v>
      </c>
      <c r="C171" s="157" t="s">
        <v>104</v>
      </c>
      <c r="D171" s="157" t="s">
        <v>32</v>
      </c>
      <c r="E171" s="159">
        <v>0</v>
      </c>
      <c r="F171" s="159">
        <v>0</v>
      </c>
    </row>
    <row r="172" spans="1:6" ht="47.25">
      <c r="A172" s="87" t="s">
        <v>448</v>
      </c>
      <c r="B172" s="157" t="s">
        <v>139</v>
      </c>
      <c r="C172" s="165" t="s">
        <v>449</v>
      </c>
      <c r="D172" s="157"/>
      <c r="E172" s="159">
        <f aca="true" t="shared" si="7" ref="E172:F174">E173</f>
        <v>60</v>
      </c>
      <c r="F172" s="159">
        <f t="shared" si="7"/>
        <v>60</v>
      </c>
    </row>
    <row r="173" spans="1:6" ht="52.5" customHeight="1">
      <c r="A173" s="161" t="s">
        <v>450</v>
      </c>
      <c r="B173" s="157" t="s">
        <v>139</v>
      </c>
      <c r="C173" s="165" t="s">
        <v>451</v>
      </c>
      <c r="D173" s="157"/>
      <c r="E173" s="159">
        <f t="shared" si="7"/>
        <v>60</v>
      </c>
      <c r="F173" s="159">
        <f t="shared" si="7"/>
        <v>60</v>
      </c>
    </row>
    <row r="174" spans="1:6" ht="15.75">
      <c r="A174" s="87" t="s">
        <v>460</v>
      </c>
      <c r="B174" s="157" t="s">
        <v>139</v>
      </c>
      <c r="C174" s="165" t="s">
        <v>461</v>
      </c>
      <c r="D174" s="157"/>
      <c r="E174" s="159">
        <f t="shared" si="7"/>
        <v>60</v>
      </c>
      <c r="F174" s="159">
        <f t="shared" si="7"/>
        <v>60</v>
      </c>
    </row>
    <row r="175" spans="1:6" ht="31.5">
      <c r="A175" s="87" t="s">
        <v>415</v>
      </c>
      <c r="B175" s="157" t="s">
        <v>139</v>
      </c>
      <c r="C175" s="165" t="s">
        <v>461</v>
      </c>
      <c r="D175" s="157" t="s">
        <v>32</v>
      </c>
      <c r="E175" s="159">
        <v>60</v>
      </c>
      <c r="F175" s="159">
        <v>60</v>
      </c>
    </row>
    <row r="176" spans="1:6" ht="63">
      <c r="A176" s="87" t="s">
        <v>563</v>
      </c>
      <c r="B176" s="157" t="s">
        <v>139</v>
      </c>
      <c r="C176" s="165" t="s">
        <v>564</v>
      </c>
      <c r="D176" s="157"/>
      <c r="E176" s="159">
        <f>E177+E179</f>
        <v>9096</v>
      </c>
      <c r="F176" s="159">
        <f>F177+F179</f>
        <v>10175.8</v>
      </c>
    </row>
    <row r="177" spans="1:6" ht="15.75">
      <c r="A177" s="170" t="s">
        <v>565</v>
      </c>
      <c r="B177" s="157" t="s">
        <v>139</v>
      </c>
      <c r="C177" s="165" t="s">
        <v>566</v>
      </c>
      <c r="D177" s="157"/>
      <c r="E177" s="159">
        <f>E178</f>
        <v>1596</v>
      </c>
      <c r="F177" s="159">
        <f>F178</f>
        <v>1675.8</v>
      </c>
    </row>
    <row r="178" spans="1:6" ht="31.5">
      <c r="A178" s="160" t="s">
        <v>415</v>
      </c>
      <c r="B178" s="157" t="s">
        <v>139</v>
      </c>
      <c r="C178" s="165" t="s">
        <v>566</v>
      </c>
      <c r="D178" s="157" t="s">
        <v>32</v>
      </c>
      <c r="E178" s="159">
        <v>1596</v>
      </c>
      <c r="F178" s="159">
        <v>1675.8</v>
      </c>
    </row>
    <row r="179" spans="1:6" ht="15.75">
      <c r="A179" s="170" t="s">
        <v>569</v>
      </c>
      <c r="B179" s="157" t="s">
        <v>139</v>
      </c>
      <c r="C179" s="165" t="s">
        <v>570</v>
      </c>
      <c r="D179" s="157"/>
      <c r="E179" s="159">
        <f>E180+E181</f>
        <v>7500</v>
      </c>
      <c r="F179" s="159">
        <f>F180+F181</f>
        <v>8500</v>
      </c>
    </row>
    <row r="180" spans="1:6" ht="31.5">
      <c r="A180" s="87" t="s">
        <v>434</v>
      </c>
      <c r="B180" s="157" t="s">
        <v>139</v>
      </c>
      <c r="C180" s="165" t="s">
        <v>570</v>
      </c>
      <c r="D180" s="157" t="s">
        <v>57</v>
      </c>
      <c r="E180" s="159">
        <v>1000</v>
      </c>
      <c r="F180" s="159">
        <v>1500</v>
      </c>
    </row>
    <row r="181" spans="1:6" ht="31.5">
      <c r="A181" s="87" t="s">
        <v>415</v>
      </c>
      <c r="B181" s="157" t="s">
        <v>139</v>
      </c>
      <c r="C181" s="165" t="s">
        <v>570</v>
      </c>
      <c r="D181" s="157" t="s">
        <v>32</v>
      </c>
      <c r="E181" s="159">
        <v>6500</v>
      </c>
      <c r="F181" s="159">
        <v>7000</v>
      </c>
    </row>
    <row r="182" spans="1:6" ht="15.75">
      <c r="A182" s="154" t="s">
        <v>58</v>
      </c>
      <c r="B182" s="155" t="s">
        <v>59</v>
      </c>
      <c r="C182" s="174"/>
      <c r="D182" s="155"/>
      <c r="E182" s="156">
        <f>E183</f>
        <v>2159.5</v>
      </c>
      <c r="F182" s="156">
        <f>F183</f>
        <v>2345.5</v>
      </c>
    </row>
    <row r="183" spans="1:6" ht="15.75">
      <c r="A183" s="87" t="s">
        <v>150</v>
      </c>
      <c r="B183" s="157" t="s">
        <v>140</v>
      </c>
      <c r="C183" s="157"/>
      <c r="D183" s="157"/>
      <c r="E183" s="159">
        <f>E184</f>
        <v>2159.5</v>
      </c>
      <c r="F183" s="159">
        <f>F184</f>
        <v>2345.5</v>
      </c>
    </row>
    <row r="184" spans="1:6" ht="49.5" customHeight="1">
      <c r="A184" s="87" t="s">
        <v>71</v>
      </c>
      <c r="B184" s="157" t="s">
        <v>140</v>
      </c>
      <c r="C184" s="165" t="s">
        <v>449</v>
      </c>
      <c r="D184" s="157"/>
      <c r="E184" s="159">
        <f>E185+E198+E209</f>
        <v>2159.5</v>
      </c>
      <c r="F184" s="159">
        <f>F185+F198+F209</f>
        <v>2345.5</v>
      </c>
    </row>
    <row r="185" spans="1:6" ht="49.5" customHeight="1">
      <c r="A185" s="161" t="s">
        <v>476</v>
      </c>
      <c r="B185" s="157" t="s">
        <v>140</v>
      </c>
      <c r="C185" s="165" t="s">
        <v>60</v>
      </c>
      <c r="D185" s="157"/>
      <c r="E185" s="159">
        <f>E186+E188+E191+E194+E196</f>
        <v>1867</v>
      </c>
      <c r="F185" s="159">
        <f>F186+F188+F191+F194+F196</f>
        <v>1995</v>
      </c>
    </row>
    <row r="186" spans="1:6" ht="31.5">
      <c r="A186" s="87" t="s">
        <v>479</v>
      </c>
      <c r="B186" s="157" t="s">
        <v>140</v>
      </c>
      <c r="C186" s="165" t="s">
        <v>480</v>
      </c>
      <c r="D186" s="157"/>
      <c r="E186" s="159">
        <f>E187</f>
        <v>59</v>
      </c>
      <c r="F186" s="159">
        <f>F187</f>
        <v>65</v>
      </c>
    </row>
    <row r="187" spans="1:6" ht="31.5">
      <c r="A187" s="87" t="s">
        <v>415</v>
      </c>
      <c r="B187" s="157" t="s">
        <v>140</v>
      </c>
      <c r="C187" s="165" t="s">
        <v>480</v>
      </c>
      <c r="D187" s="157" t="s">
        <v>32</v>
      </c>
      <c r="E187" s="159">
        <v>59</v>
      </c>
      <c r="F187" s="159">
        <v>65</v>
      </c>
    </row>
    <row r="188" spans="1:6" ht="49.5" customHeight="1">
      <c r="A188" s="87" t="s">
        <v>481</v>
      </c>
      <c r="B188" s="157" t="s">
        <v>140</v>
      </c>
      <c r="C188" s="165" t="s">
        <v>61</v>
      </c>
      <c r="D188" s="157"/>
      <c r="E188" s="159">
        <f>E189+E190</f>
        <v>210</v>
      </c>
      <c r="F188" s="159">
        <f>F189+F190</f>
        <v>240</v>
      </c>
    </row>
    <row r="189" spans="1:6" ht="15.75">
      <c r="A189" s="87" t="s">
        <v>483</v>
      </c>
      <c r="B189" s="157" t="s">
        <v>140</v>
      </c>
      <c r="C189" s="165" t="s">
        <v>61</v>
      </c>
      <c r="D189" s="157" t="s">
        <v>44</v>
      </c>
      <c r="E189" s="159">
        <v>160</v>
      </c>
      <c r="F189" s="159">
        <v>180</v>
      </c>
    </row>
    <row r="190" spans="1:6" ht="31.5">
      <c r="A190" s="87" t="s">
        <v>415</v>
      </c>
      <c r="B190" s="157" t="s">
        <v>140</v>
      </c>
      <c r="C190" s="165" t="s">
        <v>61</v>
      </c>
      <c r="D190" s="157" t="s">
        <v>32</v>
      </c>
      <c r="E190" s="159">
        <v>50</v>
      </c>
      <c r="F190" s="159">
        <v>60</v>
      </c>
    </row>
    <row r="191" spans="1:6" ht="31.5" customHeight="1">
      <c r="A191" s="87" t="s">
        <v>484</v>
      </c>
      <c r="B191" s="157" t="s">
        <v>140</v>
      </c>
      <c r="C191" s="165" t="s">
        <v>485</v>
      </c>
      <c r="D191" s="157"/>
      <c r="E191" s="159">
        <f>E192+E193</f>
        <v>858</v>
      </c>
      <c r="F191" s="159">
        <f>F192+F193</f>
        <v>910</v>
      </c>
    </row>
    <row r="192" spans="1:6" ht="15.75">
      <c r="A192" s="87" t="s">
        <v>455</v>
      </c>
      <c r="B192" s="157" t="s">
        <v>140</v>
      </c>
      <c r="C192" s="165" t="s">
        <v>485</v>
      </c>
      <c r="D192" s="157" t="s">
        <v>41</v>
      </c>
      <c r="E192" s="159">
        <v>44</v>
      </c>
      <c r="F192" s="159">
        <v>50</v>
      </c>
    </row>
    <row r="193" spans="1:6" ht="31.5">
      <c r="A193" s="87" t="s">
        <v>415</v>
      </c>
      <c r="B193" s="157" t="s">
        <v>140</v>
      </c>
      <c r="C193" s="165" t="s">
        <v>485</v>
      </c>
      <c r="D193" s="157" t="s">
        <v>32</v>
      </c>
      <c r="E193" s="159">
        <v>814</v>
      </c>
      <c r="F193" s="159">
        <v>860</v>
      </c>
    </row>
    <row r="194" spans="1:6" ht="15.75">
      <c r="A194" s="87" t="s">
        <v>486</v>
      </c>
      <c r="B194" s="157" t="s">
        <v>140</v>
      </c>
      <c r="C194" s="165" t="s">
        <v>487</v>
      </c>
      <c r="D194" s="157"/>
      <c r="E194" s="159">
        <f>E195</f>
        <v>240</v>
      </c>
      <c r="F194" s="159">
        <f>F195</f>
        <v>260</v>
      </c>
    </row>
    <row r="195" spans="1:6" ht="31.5">
      <c r="A195" s="87" t="s">
        <v>415</v>
      </c>
      <c r="B195" s="157" t="s">
        <v>140</v>
      </c>
      <c r="C195" s="165" t="s">
        <v>487</v>
      </c>
      <c r="D195" s="157" t="s">
        <v>32</v>
      </c>
      <c r="E195" s="159">
        <v>240</v>
      </c>
      <c r="F195" s="159">
        <v>260</v>
      </c>
    </row>
    <row r="196" spans="1:6" ht="31.5">
      <c r="A196" s="87" t="s">
        <v>488</v>
      </c>
      <c r="B196" s="157" t="s">
        <v>140</v>
      </c>
      <c r="C196" s="165" t="s">
        <v>489</v>
      </c>
      <c r="D196" s="157"/>
      <c r="E196" s="159">
        <f>E197</f>
        <v>500</v>
      </c>
      <c r="F196" s="159">
        <f>F197</f>
        <v>520</v>
      </c>
    </row>
    <row r="197" spans="1:6" ht="31.5">
      <c r="A197" s="87" t="s">
        <v>415</v>
      </c>
      <c r="B197" s="157" t="s">
        <v>140</v>
      </c>
      <c r="C197" s="165" t="s">
        <v>489</v>
      </c>
      <c r="D197" s="157" t="s">
        <v>32</v>
      </c>
      <c r="E197" s="159">
        <v>500</v>
      </c>
      <c r="F197" s="159">
        <v>520</v>
      </c>
    </row>
    <row r="198" spans="1:6" ht="62.25" customHeight="1">
      <c r="A198" s="161" t="s">
        <v>490</v>
      </c>
      <c r="B198" s="157" t="s">
        <v>140</v>
      </c>
      <c r="C198" s="165" t="s">
        <v>62</v>
      </c>
      <c r="D198" s="157"/>
      <c r="E198" s="159">
        <f>E199+E201+E203+E205+E207</f>
        <v>225</v>
      </c>
      <c r="F198" s="159">
        <f>F199+F201+F203+F205+F207</f>
        <v>273.5</v>
      </c>
    </row>
    <row r="199" spans="1:6" ht="30.75" customHeight="1">
      <c r="A199" s="87" t="s">
        <v>492</v>
      </c>
      <c r="B199" s="157" t="s">
        <v>140</v>
      </c>
      <c r="C199" s="165" t="s">
        <v>63</v>
      </c>
      <c r="D199" s="157"/>
      <c r="E199" s="159">
        <f>E200</f>
        <v>9</v>
      </c>
      <c r="F199" s="159">
        <f>F200</f>
        <v>13.5</v>
      </c>
    </row>
    <row r="200" spans="1:6" ht="31.5">
      <c r="A200" s="87" t="s">
        <v>415</v>
      </c>
      <c r="B200" s="157" t="s">
        <v>140</v>
      </c>
      <c r="C200" s="165" t="s">
        <v>63</v>
      </c>
      <c r="D200" s="157" t="s">
        <v>32</v>
      </c>
      <c r="E200" s="159">
        <v>9</v>
      </c>
      <c r="F200" s="159">
        <v>13.5</v>
      </c>
    </row>
    <row r="201" spans="1:6" ht="15" customHeight="1">
      <c r="A201" s="162" t="s">
        <v>494</v>
      </c>
      <c r="B201" s="157" t="s">
        <v>140</v>
      </c>
      <c r="C201" s="165" t="s">
        <v>495</v>
      </c>
      <c r="D201" s="157"/>
      <c r="E201" s="159">
        <f>E202</f>
        <v>22.5</v>
      </c>
      <c r="F201" s="159">
        <f>F202</f>
        <v>27</v>
      </c>
    </row>
    <row r="202" spans="1:6" ht="31.5">
      <c r="A202" s="87" t="s">
        <v>415</v>
      </c>
      <c r="B202" s="157" t="s">
        <v>140</v>
      </c>
      <c r="C202" s="165" t="s">
        <v>495</v>
      </c>
      <c r="D202" s="157" t="s">
        <v>32</v>
      </c>
      <c r="E202" s="159">
        <v>22.5</v>
      </c>
      <c r="F202" s="159">
        <v>27</v>
      </c>
    </row>
    <row r="203" spans="1:6" ht="15.75">
      <c r="A203" s="162" t="s">
        <v>496</v>
      </c>
      <c r="B203" s="157" t="s">
        <v>140</v>
      </c>
      <c r="C203" s="165" t="s">
        <v>497</v>
      </c>
      <c r="D203" s="157"/>
      <c r="E203" s="159">
        <f>E204</f>
        <v>40</v>
      </c>
      <c r="F203" s="159">
        <f>F204</f>
        <v>46</v>
      </c>
    </row>
    <row r="204" spans="1:6" ht="31.5">
      <c r="A204" s="87" t="s">
        <v>415</v>
      </c>
      <c r="B204" s="157" t="s">
        <v>140</v>
      </c>
      <c r="C204" s="165" t="s">
        <v>497</v>
      </c>
      <c r="D204" s="157" t="s">
        <v>32</v>
      </c>
      <c r="E204" s="159">
        <v>40</v>
      </c>
      <c r="F204" s="159">
        <v>46</v>
      </c>
    </row>
    <row r="205" spans="1:6" ht="31.5">
      <c r="A205" s="87" t="s">
        <v>498</v>
      </c>
      <c r="B205" s="157" t="s">
        <v>140</v>
      </c>
      <c r="C205" s="165" t="s">
        <v>499</v>
      </c>
      <c r="D205" s="157"/>
      <c r="E205" s="159">
        <f>E206</f>
        <v>21.5</v>
      </c>
      <c r="F205" s="159">
        <f>F206</f>
        <v>22</v>
      </c>
    </row>
    <row r="206" spans="1:6" ht="31.5">
      <c r="A206" s="87" t="s">
        <v>415</v>
      </c>
      <c r="B206" s="157" t="s">
        <v>140</v>
      </c>
      <c r="C206" s="165" t="s">
        <v>499</v>
      </c>
      <c r="D206" s="157" t="s">
        <v>32</v>
      </c>
      <c r="E206" s="159">
        <v>21.5</v>
      </c>
      <c r="F206" s="159">
        <v>22</v>
      </c>
    </row>
    <row r="207" spans="1:6" ht="15.75">
      <c r="A207" s="87" t="s">
        <v>500</v>
      </c>
      <c r="B207" s="157" t="s">
        <v>140</v>
      </c>
      <c r="C207" s="165" t="s">
        <v>501</v>
      </c>
      <c r="D207" s="157"/>
      <c r="E207" s="159">
        <f>E208</f>
        <v>132</v>
      </c>
      <c r="F207" s="159">
        <f>F208</f>
        <v>165</v>
      </c>
    </row>
    <row r="208" spans="1:6" ht="31.5">
      <c r="A208" s="87" t="s">
        <v>415</v>
      </c>
      <c r="B208" s="157" t="s">
        <v>140</v>
      </c>
      <c r="C208" s="165" t="s">
        <v>501</v>
      </c>
      <c r="D208" s="157" t="s">
        <v>32</v>
      </c>
      <c r="E208" s="159">
        <v>132</v>
      </c>
      <c r="F208" s="159">
        <v>165</v>
      </c>
    </row>
    <row r="209" spans="1:6" ht="66" customHeight="1">
      <c r="A209" s="161" t="s">
        <v>502</v>
      </c>
      <c r="B209" s="157" t="s">
        <v>140</v>
      </c>
      <c r="C209" s="165" t="s">
        <v>503</v>
      </c>
      <c r="D209" s="157"/>
      <c r="E209" s="159">
        <f>E210+E212+E214</f>
        <v>67.5</v>
      </c>
      <c r="F209" s="159">
        <f>F210+F212+F214</f>
        <v>77</v>
      </c>
    </row>
    <row r="210" spans="1:6" ht="31.5">
      <c r="A210" s="87" t="s">
        <v>504</v>
      </c>
      <c r="B210" s="157" t="s">
        <v>140</v>
      </c>
      <c r="C210" s="165" t="s">
        <v>505</v>
      </c>
      <c r="D210" s="157"/>
      <c r="E210" s="159">
        <f>E211</f>
        <v>28.5</v>
      </c>
      <c r="F210" s="159">
        <f>F211</f>
        <v>31</v>
      </c>
    </row>
    <row r="211" spans="1:6" ht="31.5">
      <c r="A211" s="87" t="s">
        <v>415</v>
      </c>
      <c r="B211" s="157" t="s">
        <v>140</v>
      </c>
      <c r="C211" s="165" t="s">
        <v>505</v>
      </c>
      <c r="D211" s="157" t="s">
        <v>32</v>
      </c>
      <c r="E211" s="159">
        <v>28.5</v>
      </c>
      <c r="F211" s="159">
        <v>31</v>
      </c>
    </row>
    <row r="212" spans="1:6" ht="31.5">
      <c r="A212" s="87" t="s">
        <v>506</v>
      </c>
      <c r="B212" s="157" t="s">
        <v>140</v>
      </c>
      <c r="C212" s="165" t="s">
        <v>507</v>
      </c>
      <c r="D212" s="157"/>
      <c r="E212" s="159">
        <f>E213</f>
        <v>19</v>
      </c>
      <c r="F212" s="159">
        <f>F213</f>
        <v>21</v>
      </c>
    </row>
    <row r="213" spans="1:6" ht="31.5">
      <c r="A213" s="87" t="s">
        <v>415</v>
      </c>
      <c r="B213" s="157" t="s">
        <v>140</v>
      </c>
      <c r="C213" s="165" t="s">
        <v>507</v>
      </c>
      <c r="D213" s="157" t="s">
        <v>32</v>
      </c>
      <c r="E213" s="159">
        <v>19</v>
      </c>
      <c r="F213" s="159">
        <v>21</v>
      </c>
    </row>
    <row r="214" spans="1:6" ht="33" customHeight="1">
      <c r="A214" s="87" t="s">
        <v>508</v>
      </c>
      <c r="B214" s="157" t="s">
        <v>140</v>
      </c>
      <c r="C214" s="165" t="s">
        <v>509</v>
      </c>
      <c r="D214" s="157"/>
      <c r="E214" s="159">
        <f>E215</f>
        <v>20</v>
      </c>
      <c r="F214" s="159">
        <f>F215</f>
        <v>25</v>
      </c>
    </row>
    <row r="215" spans="1:6" ht="31.5">
      <c r="A215" s="87" t="s">
        <v>415</v>
      </c>
      <c r="B215" s="157" t="s">
        <v>140</v>
      </c>
      <c r="C215" s="165" t="s">
        <v>509</v>
      </c>
      <c r="D215" s="157" t="s">
        <v>32</v>
      </c>
      <c r="E215" s="159">
        <v>20</v>
      </c>
      <c r="F215" s="159">
        <v>25</v>
      </c>
    </row>
    <row r="216" spans="1:6" ht="15.75">
      <c r="A216" s="154" t="s">
        <v>72</v>
      </c>
      <c r="B216" s="155" t="s">
        <v>66</v>
      </c>
      <c r="C216" s="155"/>
      <c r="D216" s="155"/>
      <c r="E216" s="156">
        <f>E217</f>
        <v>30127.2</v>
      </c>
      <c r="F216" s="156">
        <f>F217</f>
        <v>35064.6</v>
      </c>
    </row>
    <row r="217" spans="1:6" ht="15.75">
      <c r="A217" s="87" t="s">
        <v>129</v>
      </c>
      <c r="B217" s="157" t="s">
        <v>141</v>
      </c>
      <c r="C217" s="157"/>
      <c r="D217" s="157"/>
      <c r="E217" s="159">
        <f>E218</f>
        <v>30127.2</v>
      </c>
      <c r="F217" s="159">
        <f>F218</f>
        <v>35064.6</v>
      </c>
    </row>
    <row r="218" spans="1:6" ht="33" customHeight="1">
      <c r="A218" s="87" t="s">
        <v>521</v>
      </c>
      <c r="B218" s="157" t="s">
        <v>141</v>
      </c>
      <c r="C218" s="157" t="s">
        <v>522</v>
      </c>
      <c r="D218" s="157"/>
      <c r="E218" s="159">
        <f>E219+E239+E249</f>
        <v>30127.2</v>
      </c>
      <c r="F218" s="159">
        <f>F219+F239+F249</f>
        <v>35064.6</v>
      </c>
    </row>
    <row r="219" spans="1:6" ht="15.75">
      <c r="A219" s="161" t="s">
        <v>523</v>
      </c>
      <c r="B219" s="157" t="s">
        <v>141</v>
      </c>
      <c r="C219" s="157" t="s">
        <v>524</v>
      </c>
      <c r="D219" s="157"/>
      <c r="E219" s="159">
        <f>E220+E225+E228+E230+E234+E237</f>
        <v>29538.399999999998</v>
      </c>
      <c r="F219" s="159">
        <f>F220+F225+F228+F230+F234+F237</f>
        <v>34439.5</v>
      </c>
    </row>
    <row r="220" spans="1:6" ht="31.5">
      <c r="A220" s="87" t="s">
        <v>526</v>
      </c>
      <c r="B220" s="157" t="s">
        <v>141</v>
      </c>
      <c r="C220" s="157" t="s">
        <v>527</v>
      </c>
      <c r="D220" s="157"/>
      <c r="E220" s="159">
        <f>E221+E222+E223+E224</f>
        <v>22841.199999999997</v>
      </c>
      <c r="F220" s="159">
        <f>F221+F222+F223+F224</f>
        <v>23555.2</v>
      </c>
    </row>
    <row r="221" spans="1:6" ht="31.5">
      <c r="A221" s="87" t="s">
        <v>445</v>
      </c>
      <c r="B221" s="157" t="s">
        <v>141</v>
      </c>
      <c r="C221" s="157" t="s">
        <v>527</v>
      </c>
      <c r="D221" s="157" t="s">
        <v>44</v>
      </c>
      <c r="E221" s="159">
        <v>17106</v>
      </c>
      <c r="F221" s="159">
        <v>17619.2</v>
      </c>
    </row>
    <row r="222" spans="1:6" ht="15.75" customHeight="1">
      <c r="A222" s="87" t="s">
        <v>446</v>
      </c>
      <c r="B222" s="157" t="s">
        <v>141</v>
      </c>
      <c r="C222" s="157" t="s">
        <v>527</v>
      </c>
      <c r="D222" s="157" t="s">
        <v>45</v>
      </c>
      <c r="E222" s="159">
        <v>137.8</v>
      </c>
      <c r="F222" s="159">
        <v>146.1</v>
      </c>
    </row>
    <row r="223" spans="1:6" ht="31.5">
      <c r="A223" s="87" t="s">
        <v>414</v>
      </c>
      <c r="B223" s="157" t="s">
        <v>141</v>
      </c>
      <c r="C223" s="157" t="s">
        <v>527</v>
      </c>
      <c r="D223" s="157" t="s">
        <v>31</v>
      </c>
      <c r="E223" s="159">
        <v>351.6</v>
      </c>
      <c r="F223" s="159">
        <v>386.7</v>
      </c>
    </row>
    <row r="224" spans="1:6" ht="31.5">
      <c r="A224" s="87" t="s">
        <v>415</v>
      </c>
      <c r="B224" s="157" t="s">
        <v>141</v>
      </c>
      <c r="C224" s="157" t="s">
        <v>527</v>
      </c>
      <c r="D224" s="157" t="s">
        <v>32</v>
      </c>
      <c r="E224" s="159">
        <v>5245.8</v>
      </c>
      <c r="F224" s="159">
        <v>5403.2</v>
      </c>
    </row>
    <row r="225" spans="1:6" ht="47.25">
      <c r="A225" s="87" t="s">
        <v>528</v>
      </c>
      <c r="B225" s="157" t="s">
        <v>141</v>
      </c>
      <c r="C225" s="157" t="s">
        <v>529</v>
      </c>
      <c r="D225" s="157"/>
      <c r="E225" s="159">
        <f>E226+E227</f>
        <v>964</v>
      </c>
      <c r="F225" s="159">
        <f>F226+F227</f>
        <v>984</v>
      </c>
    </row>
    <row r="226" spans="1:6" ht="18.75" customHeight="1">
      <c r="A226" s="87" t="s">
        <v>446</v>
      </c>
      <c r="B226" s="157" t="s">
        <v>141</v>
      </c>
      <c r="C226" s="157" t="s">
        <v>529</v>
      </c>
      <c r="D226" s="157" t="s">
        <v>45</v>
      </c>
      <c r="E226" s="159">
        <v>11</v>
      </c>
      <c r="F226" s="159">
        <v>12</v>
      </c>
    </row>
    <row r="227" spans="1:6" ht="31.5">
      <c r="A227" s="87" t="s">
        <v>415</v>
      </c>
      <c r="B227" s="157" t="s">
        <v>141</v>
      </c>
      <c r="C227" s="157" t="s">
        <v>529</v>
      </c>
      <c r="D227" s="157" t="s">
        <v>32</v>
      </c>
      <c r="E227" s="159">
        <v>953</v>
      </c>
      <c r="F227" s="159">
        <v>972</v>
      </c>
    </row>
    <row r="228" spans="1:6" ht="31.5" customHeight="1">
      <c r="A228" s="87" t="s">
        <v>530</v>
      </c>
      <c r="B228" s="157" t="s">
        <v>141</v>
      </c>
      <c r="C228" s="157" t="s">
        <v>531</v>
      </c>
      <c r="D228" s="157"/>
      <c r="E228" s="159">
        <f>E229</f>
        <v>1135.2</v>
      </c>
      <c r="F228" s="159">
        <f>F229</f>
        <v>1180.6</v>
      </c>
    </row>
    <row r="229" spans="1:6" ht="31.5">
      <c r="A229" s="87" t="s">
        <v>415</v>
      </c>
      <c r="B229" s="157" t="s">
        <v>141</v>
      </c>
      <c r="C229" s="157" t="s">
        <v>531</v>
      </c>
      <c r="D229" s="157" t="s">
        <v>32</v>
      </c>
      <c r="E229" s="159">
        <v>1135.2</v>
      </c>
      <c r="F229" s="159">
        <v>1180.6</v>
      </c>
    </row>
    <row r="230" spans="1:6" ht="31.5">
      <c r="A230" s="87" t="s">
        <v>532</v>
      </c>
      <c r="B230" s="157" t="s">
        <v>141</v>
      </c>
      <c r="C230" s="157" t="s">
        <v>533</v>
      </c>
      <c r="D230" s="157"/>
      <c r="E230" s="159">
        <f>E231+E232+E233</f>
        <v>1141.5</v>
      </c>
      <c r="F230" s="159">
        <f>F231+F232+F233</f>
        <v>1189</v>
      </c>
    </row>
    <row r="231" spans="1:6" ht="31.5">
      <c r="A231" s="87" t="s">
        <v>414</v>
      </c>
      <c r="B231" s="157" t="s">
        <v>141</v>
      </c>
      <c r="C231" s="157" t="s">
        <v>533</v>
      </c>
      <c r="D231" s="157" t="s">
        <v>31</v>
      </c>
      <c r="E231" s="159">
        <v>169.7</v>
      </c>
      <c r="F231" s="159">
        <v>178.2</v>
      </c>
    </row>
    <row r="232" spans="1:6" ht="31.5">
      <c r="A232" s="87" t="s">
        <v>415</v>
      </c>
      <c r="B232" s="157" t="s">
        <v>141</v>
      </c>
      <c r="C232" s="157" t="s">
        <v>533</v>
      </c>
      <c r="D232" s="157" t="s">
        <v>32</v>
      </c>
      <c r="E232" s="159">
        <v>949.8</v>
      </c>
      <c r="F232" s="159">
        <v>987.8</v>
      </c>
    </row>
    <row r="233" spans="1:6" ht="15.75">
      <c r="A233" s="87" t="s">
        <v>471</v>
      </c>
      <c r="B233" s="157" t="s">
        <v>141</v>
      </c>
      <c r="C233" s="157" t="s">
        <v>533</v>
      </c>
      <c r="D233" s="157" t="s">
        <v>33</v>
      </c>
      <c r="E233" s="159">
        <v>22</v>
      </c>
      <c r="F233" s="159">
        <v>23</v>
      </c>
    </row>
    <row r="234" spans="1:6" ht="47.25" customHeight="1">
      <c r="A234" s="162" t="s">
        <v>534</v>
      </c>
      <c r="B234" s="157" t="s">
        <v>141</v>
      </c>
      <c r="C234" s="157" t="s">
        <v>535</v>
      </c>
      <c r="D234" s="157"/>
      <c r="E234" s="159">
        <f>E235+E236</f>
        <v>2456.5</v>
      </c>
      <c r="F234" s="159">
        <f>F235+F236</f>
        <v>2530.7</v>
      </c>
    </row>
    <row r="235" spans="1:6" ht="31.5">
      <c r="A235" s="87" t="s">
        <v>434</v>
      </c>
      <c r="B235" s="157" t="s">
        <v>141</v>
      </c>
      <c r="C235" s="157" t="s">
        <v>535</v>
      </c>
      <c r="D235" s="157" t="s">
        <v>57</v>
      </c>
      <c r="E235" s="159">
        <v>650</v>
      </c>
      <c r="F235" s="159">
        <v>670</v>
      </c>
    </row>
    <row r="236" spans="1:6" ht="31.5">
      <c r="A236" s="87" t="s">
        <v>415</v>
      </c>
      <c r="B236" s="157" t="s">
        <v>141</v>
      </c>
      <c r="C236" s="157" t="s">
        <v>535</v>
      </c>
      <c r="D236" s="157" t="s">
        <v>32</v>
      </c>
      <c r="E236" s="159">
        <v>1806.5</v>
      </c>
      <c r="F236" s="159">
        <v>1860.7</v>
      </c>
    </row>
    <row r="237" spans="1:6" ht="15.75">
      <c r="A237" s="11" t="s">
        <v>78</v>
      </c>
      <c r="B237" s="157" t="s">
        <v>141</v>
      </c>
      <c r="C237" s="157" t="s">
        <v>537</v>
      </c>
      <c r="D237" s="157"/>
      <c r="E237" s="159">
        <f>E238</f>
        <v>1000</v>
      </c>
      <c r="F237" s="159">
        <f>F238</f>
        <v>5000</v>
      </c>
    </row>
    <row r="238" spans="1:6" ht="31.5">
      <c r="A238" s="87" t="s">
        <v>434</v>
      </c>
      <c r="B238" s="157" t="s">
        <v>141</v>
      </c>
      <c r="C238" s="157" t="s">
        <v>537</v>
      </c>
      <c r="D238" s="157" t="s">
        <v>57</v>
      </c>
      <c r="E238" s="159">
        <v>1000</v>
      </c>
      <c r="F238" s="159">
        <v>5000</v>
      </c>
    </row>
    <row r="239" spans="1:6" ht="48" customHeight="1">
      <c r="A239" s="161" t="s">
        <v>538</v>
      </c>
      <c r="B239" s="157" t="s">
        <v>141</v>
      </c>
      <c r="C239" s="157" t="s">
        <v>539</v>
      </c>
      <c r="D239" s="157"/>
      <c r="E239" s="159">
        <f>E240+E244+E246</f>
        <v>232.9</v>
      </c>
      <c r="F239" s="159">
        <f>F240+F244+F246</f>
        <v>242.7</v>
      </c>
    </row>
    <row r="240" spans="1:6" ht="18" customHeight="1">
      <c r="A240" s="162" t="s">
        <v>540</v>
      </c>
      <c r="B240" s="157" t="s">
        <v>141</v>
      </c>
      <c r="C240" s="165" t="s">
        <v>541</v>
      </c>
      <c r="D240" s="157"/>
      <c r="E240" s="159">
        <f>E241+E242+E243</f>
        <v>38</v>
      </c>
      <c r="F240" s="159">
        <f>F241+F242+F243</f>
        <v>42.6</v>
      </c>
    </row>
    <row r="241" spans="1:6" ht="20.25" customHeight="1">
      <c r="A241" s="162" t="s">
        <v>446</v>
      </c>
      <c r="B241" s="157" t="s">
        <v>141</v>
      </c>
      <c r="C241" s="165" t="s">
        <v>541</v>
      </c>
      <c r="D241" s="157" t="s">
        <v>45</v>
      </c>
      <c r="E241" s="159">
        <v>5</v>
      </c>
      <c r="F241" s="159">
        <v>5</v>
      </c>
    </row>
    <row r="242" spans="1:6" ht="31.5">
      <c r="A242" s="160" t="s">
        <v>414</v>
      </c>
      <c r="B242" s="157" t="s">
        <v>141</v>
      </c>
      <c r="C242" s="165" t="s">
        <v>541</v>
      </c>
      <c r="D242" s="157" t="s">
        <v>31</v>
      </c>
      <c r="E242" s="159">
        <v>8.8</v>
      </c>
      <c r="F242" s="159">
        <v>8.8</v>
      </c>
    </row>
    <row r="243" spans="1:6" ht="31.5">
      <c r="A243" s="160" t="s">
        <v>415</v>
      </c>
      <c r="B243" s="157" t="s">
        <v>141</v>
      </c>
      <c r="C243" s="165" t="s">
        <v>541</v>
      </c>
      <c r="D243" s="157" t="s">
        <v>32</v>
      </c>
      <c r="E243" s="159">
        <v>24.2</v>
      </c>
      <c r="F243" s="159">
        <v>28.8</v>
      </c>
    </row>
    <row r="244" spans="1:6" ht="15.75" customHeight="1">
      <c r="A244" s="162" t="s">
        <v>542</v>
      </c>
      <c r="B244" s="157" t="s">
        <v>141</v>
      </c>
      <c r="C244" s="165" t="s">
        <v>543</v>
      </c>
      <c r="D244" s="157"/>
      <c r="E244" s="159">
        <f>E245</f>
        <v>99</v>
      </c>
      <c r="F244" s="159">
        <f>F245</f>
        <v>100</v>
      </c>
    </row>
    <row r="245" spans="1:6" ht="31.5">
      <c r="A245" s="160" t="s">
        <v>415</v>
      </c>
      <c r="B245" s="157" t="s">
        <v>141</v>
      </c>
      <c r="C245" s="165" t="s">
        <v>543</v>
      </c>
      <c r="D245" s="157" t="s">
        <v>32</v>
      </c>
      <c r="E245" s="159">
        <v>99</v>
      </c>
      <c r="F245" s="159">
        <v>100</v>
      </c>
    </row>
    <row r="246" spans="1:6" ht="15.75">
      <c r="A246" s="170" t="s">
        <v>447</v>
      </c>
      <c r="B246" s="157" t="s">
        <v>141</v>
      </c>
      <c r="C246" s="165" t="s">
        <v>544</v>
      </c>
      <c r="D246" s="157"/>
      <c r="E246" s="159">
        <f>E247+E248</f>
        <v>95.9</v>
      </c>
      <c r="F246" s="159">
        <f>F247+F248</f>
        <v>100.1</v>
      </c>
    </row>
    <row r="247" spans="1:6" ht="31.5">
      <c r="A247" s="160" t="s">
        <v>414</v>
      </c>
      <c r="B247" s="157" t="s">
        <v>141</v>
      </c>
      <c r="C247" s="165" t="s">
        <v>544</v>
      </c>
      <c r="D247" s="157" t="s">
        <v>31</v>
      </c>
      <c r="E247" s="159">
        <v>27.2</v>
      </c>
      <c r="F247" s="159">
        <v>48.6</v>
      </c>
    </row>
    <row r="248" spans="1:6" ht="31.5">
      <c r="A248" s="160" t="s">
        <v>415</v>
      </c>
      <c r="B248" s="157" t="s">
        <v>141</v>
      </c>
      <c r="C248" s="165" t="s">
        <v>544</v>
      </c>
      <c r="D248" s="157" t="s">
        <v>32</v>
      </c>
      <c r="E248" s="159">
        <v>68.7</v>
      </c>
      <c r="F248" s="159">
        <v>51.5</v>
      </c>
    </row>
    <row r="249" spans="1:6" ht="50.25" customHeight="1">
      <c r="A249" s="161" t="s">
        <v>545</v>
      </c>
      <c r="B249" s="157" t="s">
        <v>141</v>
      </c>
      <c r="C249" s="165" t="s">
        <v>546</v>
      </c>
      <c r="D249" s="157"/>
      <c r="E249" s="159">
        <f>E250+E254+E256</f>
        <v>355.9</v>
      </c>
      <c r="F249" s="159">
        <f>F250+F254+F256</f>
        <v>382.4</v>
      </c>
    </row>
    <row r="250" spans="1:6" ht="15.75">
      <c r="A250" s="170" t="s">
        <v>547</v>
      </c>
      <c r="B250" s="157" t="s">
        <v>141</v>
      </c>
      <c r="C250" s="165" t="s">
        <v>548</v>
      </c>
      <c r="D250" s="157"/>
      <c r="E250" s="159">
        <f>E251+E252+E253</f>
        <v>148.2</v>
      </c>
      <c r="F250" s="159">
        <f>F251+F252+F253</f>
        <v>169</v>
      </c>
    </row>
    <row r="251" spans="1:6" ht="16.5" customHeight="1">
      <c r="A251" s="87" t="s">
        <v>446</v>
      </c>
      <c r="B251" s="157" t="s">
        <v>141</v>
      </c>
      <c r="C251" s="165" t="s">
        <v>548</v>
      </c>
      <c r="D251" s="157" t="s">
        <v>45</v>
      </c>
      <c r="E251" s="159">
        <v>12</v>
      </c>
      <c r="F251" s="159">
        <v>14</v>
      </c>
    </row>
    <row r="252" spans="1:6" ht="31.5">
      <c r="A252" s="160" t="s">
        <v>414</v>
      </c>
      <c r="B252" s="157" t="s">
        <v>141</v>
      </c>
      <c r="C252" s="165" t="s">
        <v>548</v>
      </c>
      <c r="D252" s="157" t="s">
        <v>31</v>
      </c>
      <c r="E252" s="159">
        <v>17.2</v>
      </c>
      <c r="F252" s="159">
        <v>20</v>
      </c>
    </row>
    <row r="253" spans="1:6" ht="31.5">
      <c r="A253" s="160" t="s">
        <v>415</v>
      </c>
      <c r="B253" s="157" t="s">
        <v>141</v>
      </c>
      <c r="C253" s="165" t="s">
        <v>548</v>
      </c>
      <c r="D253" s="157" t="s">
        <v>32</v>
      </c>
      <c r="E253" s="159">
        <v>119</v>
      </c>
      <c r="F253" s="159">
        <v>135</v>
      </c>
    </row>
    <row r="254" spans="1:6" ht="15.75">
      <c r="A254" s="170" t="s">
        <v>549</v>
      </c>
      <c r="B254" s="157" t="s">
        <v>141</v>
      </c>
      <c r="C254" s="165" t="s">
        <v>550</v>
      </c>
      <c r="D254" s="157"/>
      <c r="E254" s="159">
        <f>E255</f>
        <v>81.8</v>
      </c>
      <c r="F254" s="159">
        <f>F255</f>
        <v>97</v>
      </c>
    </row>
    <row r="255" spans="1:6" ht="31.5">
      <c r="A255" s="160" t="s">
        <v>415</v>
      </c>
      <c r="B255" s="157" t="s">
        <v>141</v>
      </c>
      <c r="C255" s="165" t="s">
        <v>550</v>
      </c>
      <c r="D255" s="157" t="s">
        <v>32</v>
      </c>
      <c r="E255" s="159">
        <v>81.8</v>
      </c>
      <c r="F255" s="159">
        <v>97</v>
      </c>
    </row>
    <row r="256" spans="1:6" ht="31.5">
      <c r="A256" s="162" t="s">
        <v>532</v>
      </c>
      <c r="B256" s="157" t="s">
        <v>141</v>
      </c>
      <c r="C256" s="165" t="s">
        <v>551</v>
      </c>
      <c r="D256" s="157"/>
      <c r="E256" s="159">
        <f>E257+E258</f>
        <v>125.9</v>
      </c>
      <c r="F256" s="159">
        <f>F257+F258</f>
        <v>116.39999999999999</v>
      </c>
    </row>
    <row r="257" spans="1:6" ht="31.5">
      <c r="A257" s="160" t="s">
        <v>414</v>
      </c>
      <c r="B257" s="157" t="s">
        <v>141</v>
      </c>
      <c r="C257" s="165" t="s">
        <v>551</v>
      </c>
      <c r="D257" s="157" t="s">
        <v>31</v>
      </c>
      <c r="E257" s="159">
        <v>66.7</v>
      </c>
      <c r="F257" s="159">
        <v>41.3</v>
      </c>
    </row>
    <row r="258" spans="1:6" ht="31.5">
      <c r="A258" s="160" t="s">
        <v>415</v>
      </c>
      <c r="B258" s="157" t="s">
        <v>141</v>
      </c>
      <c r="C258" s="165" t="s">
        <v>551</v>
      </c>
      <c r="D258" s="157" t="s">
        <v>32</v>
      </c>
      <c r="E258" s="159">
        <v>59.2</v>
      </c>
      <c r="F258" s="159">
        <v>75.1</v>
      </c>
    </row>
    <row r="259" spans="1:6" ht="15.75">
      <c r="A259" s="154" t="s">
        <v>64</v>
      </c>
      <c r="B259" s="155">
        <v>1000</v>
      </c>
      <c r="C259" s="157"/>
      <c r="D259" s="157"/>
      <c r="E259" s="156">
        <f>E260</f>
        <v>192</v>
      </c>
      <c r="F259" s="156">
        <f>F260</f>
        <v>234</v>
      </c>
    </row>
    <row r="260" spans="1:6" ht="15.75">
      <c r="A260" s="87" t="s">
        <v>130</v>
      </c>
      <c r="B260" s="157">
        <v>1003</v>
      </c>
      <c r="C260" s="157"/>
      <c r="D260" s="157"/>
      <c r="E260" s="159">
        <f>E261+E264</f>
        <v>192</v>
      </c>
      <c r="F260" s="159">
        <f>F261+F264</f>
        <v>234</v>
      </c>
    </row>
    <row r="261" spans="1:6" ht="48" customHeight="1">
      <c r="A261" s="162" t="s">
        <v>73</v>
      </c>
      <c r="B261" s="157">
        <v>1003</v>
      </c>
      <c r="C261" s="165" t="s">
        <v>449</v>
      </c>
      <c r="D261" s="157"/>
      <c r="E261" s="159">
        <f>E262</f>
        <v>120</v>
      </c>
      <c r="F261" s="159">
        <f>F262</f>
        <v>150</v>
      </c>
    </row>
    <row r="262" spans="1:6" ht="51.75" customHeight="1">
      <c r="A262" s="87" t="s">
        <v>68</v>
      </c>
      <c r="B262" s="157">
        <v>1003</v>
      </c>
      <c r="C262" s="165" t="s">
        <v>511</v>
      </c>
      <c r="D262" s="157"/>
      <c r="E262" s="159">
        <f>E263</f>
        <v>120</v>
      </c>
      <c r="F262" s="159">
        <f>F263</f>
        <v>150</v>
      </c>
    </row>
    <row r="263" spans="1:6" ht="31.5">
      <c r="A263" s="87" t="s">
        <v>519</v>
      </c>
      <c r="B263" s="157">
        <v>1003</v>
      </c>
      <c r="C263" s="165" t="s">
        <v>520</v>
      </c>
      <c r="D263" s="157" t="s">
        <v>32</v>
      </c>
      <c r="E263" s="159">
        <v>120</v>
      </c>
      <c r="F263" s="159">
        <v>150</v>
      </c>
    </row>
    <row r="264" spans="1:6" ht="48.75" customHeight="1">
      <c r="A264" s="160" t="s">
        <v>417</v>
      </c>
      <c r="B264" s="157" t="s">
        <v>16</v>
      </c>
      <c r="C264" s="165" t="s">
        <v>418</v>
      </c>
      <c r="D264" s="157"/>
      <c r="E264" s="159">
        <f aca="true" t="shared" si="8" ref="E264:F266">E265</f>
        <v>72</v>
      </c>
      <c r="F264" s="159">
        <f t="shared" si="8"/>
        <v>84</v>
      </c>
    </row>
    <row r="265" spans="1:6" ht="15.75">
      <c r="A265" s="160" t="s">
        <v>419</v>
      </c>
      <c r="B265" s="157" t="s">
        <v>16</v>
      </c>
      <c r="C265" s="165" t="s">
        <v>420</v>
      </c>
      <c r="D265" s="157"/>
      <c r="E265" s="159">
        <f t="shared" si="8"/>
        <v>72</v>
      </c>
      <c r="F265" s="159">
        <f t="shared" si="8"/>
        <v>84</v>
      </c>
    </row>
    <row r="266" spans="1:6" ht="66" customHeight="1">
      <c r="A266" s="87" t="s">
        <v>6</v>
      </c>
      <c r="B266" s="157" t="s">
        <v>16</v>
      </c>
      <c r="C266" s="165" t="s">
        <v>422</v>
      </c>
      <c r="D266" s="157"/>
      <c r="E266" s="159">
        <f t="shared" si="8"/>
        <v>72</v>
      </c>
      <c r="F266" s="159">
        <f t="shared" si="8"/>
        <v>84</v>
      </c>
    </row>
    <row r="267" spans="1:6" ht="31.5">
      <c r="A267" s="87" t="s">
        <v>7</v>
      </c>
      <c r="B267" s="157" t="s">
        <v>16</v>
      </c>
      <c r="C267" s="165" t="s">
        <v>422</v>
      </c>
      <c r="D267" s="157" t="s">
        <v>65</v>
      </c>
      <c r="E267" s="159">
        <v>72</v>
      </c>
      <c r="F267" s="159">
        <v>84</v>
      </c>
    </row>
    <row r="268" spans="1:6" ht="15.75">
      <c r="A268" s="154" t="s">
        <v>74</v>
      </c>
      <c r="B268" s="155" t="s">
        <v>75</v>
      </c>
      <c r="C268" s="174"/>
      <c r="D268" s="155"/>
      <c r="E268" s="156">
        <f aca="true" t="shared" si="9" ref="E268:F270">E269</f>
        <v>640</v>
      </c>
      <c r="F268" s="156">
        <f t="shared" si="9"/>
        <v>669</v>
      </c>
    </row>
    <row r="269" spans="1:6" ht="17.25" customHeight="1">
      <c r="A269" s="175" t="s">
        <v>153</v>
      </c>
      <c r="B269" s="157" t="s">
        <v>154</v>
      </c>
      <c r="C269" s="157"/>
      <c r="D269" s="157"/>
      <c r="E269" s="159">
        <f t="shared" si="9"/>
        <v>640</v>
      </c>
      <c r="F269" s="159">
        <f t="shared" si="9"/>
        <v>669</v>
      </c>
    </row>
    <row r="270" spans="1:6" ht="49.5" customHeight="1">
      <c r="A270" s="87" t="s">
        <v>448</v>
      </c>
      <c r="B270" s="157" t="s">
        <v>154</v>
      </c>
      <c r="C270" s="165" t="s">
        <v>449</v>
      </c>
      <c r="D270" s="157"/>
      <c r="E270" s="159">
        <f t="shared" si="9"/>
        <v>640</v>
      </c>
      <c r="F270" s="159">
        <f t="shared" si="9"/>
        <v>669</v>
      </c>
    </row>
    <row r="271" spans="1:6" ht="47.25" customHeight="1">
      <c r="A271" s="161" t="s">
        <v>466</v>
      </c>
      <c r="B271" s="157" t="s">
        <v>154</v>
      </c>
      <c r="C271" s="165" t="s">
        <v>467</v>
      </c>
      <c r="D271" s="157"/>
      <c r="E271" s="159">
        <f>E272+E275+E277</f>
        <v>640</v>
      </c>
      <c r="F271" s="159">
        <f>F272+F275+F277</f>
        <v>669</v>
      </c>
    </row>
    <row r="272" spans="1:6" ht="15.75">
      <c r="A272" s="87" t="s">
        <v>469</v>
      </c>
      <c r="B272" s="157" t="s">
        <v>154</v>
      </c>
      <c r="C272" s="165" t="s">
        <v>470</v>
      </c>
      <c r="D272" s="157"/>
      <c r="E272" s="159">
        <f>E273+E274</f>
        <v>535</v>
      </c>
      <c r="F272" s="159">
        <f>F273+F274</f>
        <v>549</v>
      </c>
    </row>
    <row r="273" spans="1:6" ht="31.5">
      <c r="A273" s="87" t="s">
        <v>415</v>
      </c>
      <c r="B273" s="157" t="s">
        <v>154</v>
      </c>
      <c r="C273" s="165" t="s">
        <v>470</v>
      </c>
      <c r="D273" s="157" t="s">
        <v>32</v>
      </c>
      <c r="E273" s="159">
        <v>350</v>
      </c>
      <c r="F273" s="159">
        <v>359</v>
      </c>
    </row>
    <row r="274" spans="1:6" ht="15.75">
      <c r="A274" s="87" t="s">
        <v>471</v>
      </c>
      <c r="B274" s="157" t="s">
        <v>154</v>
      </c>
      <c r="C274" s="165" t="s">
        <v>470</v>
      </c>
      <c r="D274" s="157" t="s">
        <v>33</v>
      </c>
      <c r="E274" s="159">
        <v>185</v>
      </c>
      <c r="F274" s="159">
        <v>190</v>
      </c>
    </row>
    <row r="275" spans="1:6" ht="15.75">
      <c r="A275" s="162" t="s">
        <v>472</v>
      </c>
      <c r="B275" s="157" t="s">
        <v>154</v>
      </c>
      <c r="C275" s="165" t="s">
        <v>473</v>
      </c>
      <c r="D275" s="157"/>
      <c r="E275" s="159">
        <f>E276</f>
        <v>32</v>
      </c>
      <c r="F275" s="159">
        <f>F276</f>
        <v>35</v>
      </c>
    </row>
    <row r="276" spans="1:6" ht="31.5">
      <c r="A276" s="87" t="s">
        <v>415</v>
      </c>
      <c r="B276" s="157" t="s">
        <v>154</v>
      </c>
      <c r="C276" s="165" t="s">
        <v>473</v>
      </c>
      <c r="D276" s="157" t="s">
        <v>32</v>
      </c>
      <c r="E276" s="159">
        <v>32</v>
      </c>
      <c r="F276" s="159">
        <v>35</v>
      </c>
    </row>
    <row r="277" spans="1:6" ht="31.5">
      <c r="A277" s="87" t="s">
        <v>474</v>
      </c>
      <c r="B277" s="157" t="s">
        <v>154</v>
      </c>
      <c r="C277" s="165" t="s">
        <v>475</v>
      </c>
      <c r="D277" s="157"/>
      <c r="E277" s="159">
        <f>E278</f>
        <v>73</v>
      </c>
      <c r="F277" s="159">
        <f>F278</f>
        <v>85</v>
      </c>
    </row>
    <row r="278" spans="1:6" ht="31.5">
      <c r="A278" s="87" t="s">
        <v>415</v>
      </c>
      <c r="B278" s="157" t="s">
        <v>154</v>
      </c>
      <c r="C278" s="165" t="s">
        <v>475</v>
      </c>
      <c r="D278" s="157" t="s">
        <v>32</v>
      </c>
      <c r="E278" s="159">
        <v>73</v>
      </c>
      <c r="F278" s="159">
        <v>85</v>
      </c>
    </row>
    <row r="279" spans="1:6" ht="18.75">
      <c r="A279" s="177" t="s">
        <v>67</v>
      </c>
      <c r="B279" s="178"/>
      <c r="C279" s="178"/>
      <c r="D279" s="178"/>
      <c r="E279" s="179">
        <f>E10+E102+E111+E122+E148+E216+E259+E268+E182</f>
        <v>100085.9</v>
      </c>
      <c r="F279" s="179">
        <f>F10+F102+F111+F122+F148+F216+F259+F268+F182</f>
        <v>103789.70000000001</v>
      </c>
    </row>
  </sheetData>
  <sheetProtection/>
  <mergeCells count="12">
    <mergeCell ref="D8:D9"/>
    <mergeCell ref="E8:E9"/>
    <mergeCell ref="F8:F9"/>
    <mergeCell ref="A7:G7"/>
    <mergeCell ref="A1:F1"/>
    <mergeCell ref="A2:F2"/>
    <mergeCell ref="A3:F3"/>
    <mergeCell ref="A4:F4"/>
    <mergeCell ref="A6:F6"/>
    <mergeCell ref="A8:A9"/>
    <mergeCell ref="B8:B9"/>
    <mergeCell ref="C8:C9"/>
  </mergeCells>
  <printOptions/>
  <pageMargins left="0.5511811023622047" right="0.7480314960629921" top="1.1811023622047245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.375" style="0" customWidth="1"/>
    <col min="2" max="2" width="13.125" style="0" customWidth="1"/>
    <col min="3" max="3" width="12.75390625" style="0" customWidth="1"/>
    <col min="4" max="4" width="11.875" style="0" customWidth="1"/>
    <col min="5" max="5" width="32.25390625" style="0" customWidth="1"/>
    <col min="6" max="6" width="0.74609375" style="0" hidden="1" customWidth="1"/>
  </cols>
  <sheetData>
    <row r="1" spans="1:6" ht="15.75">
      <c r="A1" s="233" t="s">
        <v>213</v>
      </c>
      <c r="B1" s="234"/>
      <c r="C1" s="234"/>
      <c r="D1" s="234"/>
      <c r="E1" s="234"/>
      <c r="F1" s="234"/>
    </row>
    <row r="2" spans="1:6" ht="15.75">
      <c r="A2" s="233" t="s">
        <v>122</v>
      </c>
      <c r="B2" s="234"/>
      <c r="C2" s="234"/>
      <c r="D2" s="234"/>
      <c r="E2" s="234"/>
      <c r="F2" s="234"/>
    </row>
    <row r="3" spans="1:6" ht="15.75">
      <c r="A3" s="233" t="s">
        <v>143</v>
      </c>
      <c r="B3" s="234"/>
      <c r="C3" s="234"/>
      <c r="D3" s="234"/>
      <c r="E3" s="234"/>
      <c r="F3" s="10"/>
    </row>
    <row r="4" spans="1:6" ht="15.75">
      <c r="A4" s="233" t="s">
        <v>120</v>
      </c>
      <c r="B4" s="233"/>
      <c r="C4" s="233"/>
      <c r="D4" s="233"/>
      <c r="E4" s="233"/>
      <c r="F4" s="10"/>
    </row>
    <row r="6" spans="1:6" ht="14.25" customHeight="1">
      <c r="A6" s="199" t="s">
        <v>198</v>
      </c>
      <c r="B6" s="200"/>
      <c r="C6" s="200"/>
      <c r="D6" s="200"/>
      <c r="E6" s="200"/>
      <c r="F6" s="200"/>
    </row>
    <row r="7" spans="1:6" ht="14.25" customHeight="1">
      <c r="A7" s="198" t="s">
        <v>195</v>
      </c>
      <c r="B7" s="198"/>
      <c r="C7" s="198"/>
      <c r="D7" s="198"/>
      <c r="E7" s="198"/>
      <c r="F7" s="26"/>
    </row>
    <row r="8" spans="1:6" ht="15.75">
      <c r="A8" s="204" t="s">
        <v>197</v>
      </c>
      <c r="B8" s="204"/>
      <c r="C8" s="204"/>
      <c r="D8" s="204"/>
      <c r="E8" s="204"/>
      <c r="F8" s="204"/>
    </row>
    <row r="9" spans="1:6" ht="15.75">
      <c r="A9" s="204" t="s">
        <v>196</v>
      </c>
      <c r="B9" s="204"/>
      <c r="C9" s="204"/>
      <c r="D9" s="204"/>
      <c r="E9" s="204"/>
      <c r="F9" s="204"/>
    </row>
    <row r="10" spans="1:6" ht="15.75">
      <c r="A10" s="204" t="s">
        <v>80</v>
      </c>
      <c r="B10" s="204"/>
      <c r="C10" s="204"/>
      <c r="D10" s="204"/>
      <c r="E10" s="204"/>
      <c r="F10" s="204"/>
    </row>
    <row r="11" spans="1:6" ht="15.75">
      <c r="A11" s="1"/>
      <c r="B11" s="1"/>
      <c r="C11" s="1"/>
      <c r="D11" s="1"/>
      <c r="E11" s="1"/>
      <c r="F11" s="1"/>
    </row>
    <row r="12" spans="1:6" ht="15.75">
      <c r="A12" s="29" t="s">
        <v>144</v>
      </c>
      <c r="B12" s="230" t="s">
        <v>206</v>
      </c>
      <c r="C12" s="230"/>
      <c r="D12" s="230"/>
      <c r="E12" s="230"/>
      <c r="F12" s="1"/>
    </row>
    <row r="13" spans="1:5" ht="15.75">
      <c r="A13" s="30"/>
      <c r="B13" s="231" t="s">
        <v>200</v>
      </c>
      <c r="C13" s="231"/>
      <c r="D13" s="231"/>
      <c r="E13" s="231"/>
    </row>
    <row r="14" spans="1:5" ht="15.75">
      <c r="A14" s="30"/>
      <c r="B14" s="231" t="s">
        <v>201</v>
      </c>
      <c r="C14" s="231"/>
      <c r="D14" s="231"/>
      <c r="E14" s="231"/>
    </row>
    <row r="15" spans="1:5" ht="15.75" customHeight="1">
      <c r="A15" s="30"/>
      <c r="B15" s="231" t="s">
        <v>202</v>
      </c>
      <c r="C15" s="231"/>
      <c r="D15" s="231"/>
      <c r="E15" s="231"/>
    </row>
    <row r="16" spans="1:5" ht="12.75">
      <c r="A16" s="19"/>
      <c r="B16" s="19"/>
      <c r="C16" s="19"/>
      <c r="D16" s="19"/>
      <c r="E16" s="19"/>
    </row>
    <row r="17" spans="1:5" ht="15.75">
      <c r="A17" s="19" t="s">
        <v>146</v>
      </c>
      <c r="B17" s="230" t="s">
        <v>199</v>
      </c>
      <c r="C17" s="230"/>
      <c r="D17" s="230"/>
      <c r="E17" s="230"/>
    </row>
    <row r="18" spans="1:5" ht="15.75">
      <c r="A18" s="24"/>
      <c r="B18" s="232" t="s">
        <v>203</v>
      </c>
      <c r="C18" s="232"/>
      <c r="D18" s="232"/>
      <c r="E18" s="232"/>
    </row>
    <row r="19" spans="1:5" ht="15.75">
      <c r="A19" s="1"/>
      <c r="B19" s="229" t="s">
        <v>204</v>
      </c>
      <c r="C19" s="229"/>
      <c r="D19" s="229"/>
      <c r="E19" s="229"/>
    </row>
    <row r="20" spans="2:5" ht="15.75">
      <c r="B20" s="232" t="s">
        <v>203</v>
      </c>
      <c r="C20" s="232"/>
      <c r="D20" s="232"/>
      <c r="E20" s="232"/>
    </row>
    <row r="21" spans="2:5" ht="15.75">
      <c r="B21" s="229" t="s">
        <v>207</v>
      </c>
      <c r="C21" s="229"/>
      <c r="D21" s="229"/>
      <c r="E21" s="229"/>
    </row>
    <row r="22" spans="2:5" ht="15.75">
      <c r="B22" s="229" t="s">
        <v>205</v>
      </c>
      <c r="C22" s="229"/>
      <c r="D22" s="229"/>
      <c r="E22" s="229"/>
    </row>
    <row r="23" spans="2:5" ht="15.75">
      <c r="B23" s="229" t="s">
        <v>344</v>
      </c>
      <c r="C23" s="229"/>
      <c r="D23" s="229"/>
      <c r="E23" s="229"/>
    </row>
  </sheetData>
  <sheetProtection/>
  <mergeCells count="20">
    <mergeCell ref="A6:F6"/>
    <mergeCell ref="A8:F8"/>
    <mergeCell ref="A9:F9"/>
    <mergeCell ref="A10:F10"/>
    <mergeCell ref="A7:E7"/>
    <mergeCell ref="A1:F1"/>
    <mergeCell ref="A2:F2"/>
    <mergeCell ref="A3:E3"/>
    <mergeCell ref="A4:E4"/>
    <mergeCell ref="B23:E23"/>
    <mergeCell ref="B20:E20"/>
    <mergeCell ref="B22:E22"/>
    <mergeCell ref="B17:E17"/>
    <mergeCell ref="B18:E18"/>
    <mergeCell ref="B19:E19"/>
    <mergeCell ref="B21:E21"/>
    <mergeCell ref="B12:E12"/>
    <mergeCell ref="B13:E13"/>
    <mergeCell ref="B14:E14"/>
    <mergeCell ref="B15:E15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7">
      <selection activeCell="A5" sqref="A5"/>
    </sheetView>
  </sheetViews>
  <sheetFormatPr defaultColWidth="9.00390625" defaultRowHeight="12.75"/>
  <cols>
    <col min="2" max="2" width="37.625" style="0" customWidth="1"/>
    <col min="3" max="3" width="39.25390625" style="0" customWidth="1"/>
  </cols>
  <sheetData>
    <row r="1" spans="1:3" ht="15.75">
      <c r="A1" s="205" t="s">
        <v>330</v>
      </c>
      <c r="B1" s="205"/>
      <c r="C1" s="205"/>
    </row>
    <row r="2" spans="1:3" ht="15.75">
      <c r="A2" s="205" t="s">
        <v>142</v>
      </c>
      <c r="B2" s="205"/>
      <c r="C2" s="205"/>
    </row>
    <row r="3" spans="1:3" ht="15.75">
      <c r="A3" s="205" t="s">
        <v>143</v>
      </c>
      <c r="B3" s="205"/>
      <c r="C3" s="205"/>
    </row>
    <row r="4" spans="1:3" ht="15.75">
      <c r="A4" s="205" t="s">
        <v>120</v>
      </c>
      <c r="B4" s="205"/>
      <c r="C4" s="205"/>
    </row>
    <row r="5" spans="1:3" ht="15.75">
      <c r="A5" s="1"/>
      <c r="B5" s="1"/>
      <c r="C5" s="1"/>
    </row>
    <row r="6" spans="1:3" ht="15.75">
      <c r="A6" s="204" t="s">
        <v>331</v>
      </c>
      <c r="B6" s="204"/>
      <c r="C6" s="204"/>
    </row>
    <row r="7" spans="1:3" ht="15.75">
      <c r="A7" s="197" t="s">
        <v>332</v>
      </c>
      <c r="B7" s="197"/>
      <c r="C7" s="197"/>
    </row>
    <row r="8" spans="1:3" ht="15.75">
      <c r="A8" s="204" t="s">
        <v>308</v>
      </c>
      <c r="B8" s="204"/>
      <c r="C8" s="204"/>
    </row>
    <row r="9" spans="1:3" ht="15.75">
      <c r="A9" s="204" t="s">
        <v>307</v>
      </c>
      <c r="B9" s="204"/>
      <c r="C9" s="204"/>
    </row>
    <row r="10" spans="1:3" ht="15.75">
      <c r="A10" s="1"/>
      <c r="B10" s="1"/>
      <c r="C10" s="1"/>
    </row>
    <row r="11" spans="1:3" ht="63">
      <c r="A11" s="27" t="s">
        <v>214</v>
      </c>
      <c r="B11" s="27" t="s">
        <v>158</v>
      </c>
      <c r="C11" s="9" t="s">
        <v>215</v>
      </c>
    </row>
    <row r="12" spans="1:3" ht="29.25" customHeight="1">
      <c r="A12" s="235" t="s">
        <v>333</v>
      </c>
      <c r="B12" s="235"/>
      <c r="C12" s="235"/>
    </row>
    <row r="13" spans="1:3" ht="55.5" customHeight="1">
      <c r="A13" s="214" t="s">
        <v>151</v>
      </c>
      <c r="B13" s="206" t="s">
        <v>334</v>
      </c>
      <c r="C13" s="207" t="s">
        <v>335</v>
      </c>
    </row>
    <row r="14" spans="1:3" ht="12.75" hidden="1">
      <c r="A14" s="214"/>
      <c r="B14" s="206"/>
      <c r="C14" s="207"/>
    </row>
    <row r="15" spans="1:3" ht="60" customHeight="1">
      <c r="A15" s="214" t="s">
        <v>151</v>
      </c>
      <c r="B15" s="206" t="s">
        <v>336</v>
      </c>
      <c r="C15" s="207" t="s">
        <v>337</v>
      </c>
    </row>
    <row r="16" spans="1:3" ht="9.75" customHeight="1">
      <c r="A16" s="214"/>
      <c r="B16" s="206"/>
      <c r="C16" s="207"/>
    </row>
    <row r="17" ht="18.75" customHeight="1"/>
  </sheetData>
  <sheetProtection/>
  <mergeCells count="15">
    <mergeCell ref="A6:C6"/>
    <mergeCell ref="A7:C7"/>
    <mergeCell ref="A1:C1"/>
    <mergeCell ref="A2:C2"/>
    <mergeCell ref="A3:C3"/>
    <mergeCell ref="A4:C4"/>
    <mergeCell ref="A8:C8"/>
    <mergeCell ref="A9:C9"/>
    <mergeCell ref="A15:A16"/>
    <mergeCell ref="B15:B16"/>
    <mergeCell ref="C15:C16"/>
    <mergeCell ref="A12:C12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4">
      <selection activeCell="A5" sqref="A5"/>
    </sheetView>
  </sheetViews>
  <sheetFormatPr defaultColWidth="9.00390625" defaultRowHeight="12.75"/>
  <cols>
    <col min="2" max="2" width="24.75390625" style="0" customWidth="1"/>
    <col min="3" max="3" width="46.75390625" style="0" customWidth="1"/>
  </cols>
  <sheetData>
    <row r="1" spans="1:3" ht="15.75">
      <c r="A1" s="205" t="s">
        <v>81</v>
      </c>
      <c r="B1" s="205"/>
      <c r="C1" s="205"/>
    </row>
    <row r="2" spans="1:3" ht="15.75">
      <c r="A2" s="205" t="s">
        <v>142</v>
      </c>
      <c r="B2" s="205"/>
      <c r="C2" s="205"/>
    </row>
    <row r="3" spans="1:3" ht="15.75">
      <c r="A3" s="205" t="s">
        <v>143</v>
      </c>
      <c r="B3" s="205"/>
      <c r="C3" s="205"/>
    </row>
    <row r="4" spans="1:3" ht="15.75">
      <c r="A4" s="205" t="s">
        <v>120</v>
      </c>
      <c r="B4" s="205"/>
      <c r="C4" s="205"/>
    </row>
    <row r="6" spans="1:3" ht="27.75" customHeight="1">
      <c r="A6" s="198" t="s">
        <v>305</v>
      </c>
      <c r="B6" s="204"/>
      <c r="C6" s="204"/>
    </row>
    <row r="7" spans="1:3" ht="12.75" customHeight="1">
      <c r="A7" s="198" t="s">
        <v>306</v>
      </c>
      <c r="B7" s="198"/>
      <c r="C7" s="198"/>
    </row>
    <row r="8" spans="1:3" ht="15.75">
      <c r="A8" s="204" t="s">
        <v>308</v>
      </c>
      <c r="B8" s="204"/>
      <c r="C8" s="204"/>
    </row>
    <row r="9" spans="1:3" ht="15.75">
      <c r="A9" s="204" t="s">
        <v>307</v>
      </c>
      <c r="B9" s="204"/>
      <c r="C9" s="204"/>
    </row>
    <row r="11" ht="15.75">
      <c r="C11" s="10"/>
    </row>
    <row r="12" spans="1:3" ht="56.25" customHeight="1">
      <c r="A12" s="6" t="s">
        <v>214</v>
      </c>
      <c r="B12" s="6" t="s">
        <v>158</v>
      </c>
      <c r="C12" s="6" t="s">
        <v>215</v>
      </c>
    </row>
    <row r="13" spans="1:3" ht="32.25" customHeight="1">
      <c r="A13" s="236" t="s">
        <v>216</v>
      </c>
      <c r="B13" s="236"/>
      <c r="C13" s="236"/>
    </row>
    <row r="14" spans="1:3" ht="51.75" customHeight="1">
      <c r="A14" s="182" t="s">
        <v>151</v>
      </c>
      <c r="B14" s="62" t="s">
        <v>82</v>
      </c>
      <c r="C14" s="68" t="s">
        <v>383</v>
      </c>
    </row>
    <row r="15" spans="1:3" ht="94.5">
      <c r="A15" s="32" t="s">
        <v>151</v>
      </c>
      <c r="B15" s="15" t="s">
        <v>309</v>
      </c>
      <c r="C15" s="15" t="s">
        <v>310</v>
      </c>
    </row>
    <row r="16" spans="1:3" ht="63">
      <c r="A16" s="32" t="s">
        <v>151</v>
      </c>
      <c r="B16" s="15" t="s">
        <v>217</v>
      </c>
      <c r="C16" s="15" t="s">
        <v>218</v>
      </c>
    </row>
    <row r="17" spans="1:3" ht="110.25">
      <c r="A17" s="32" t="s">
        <v>151</v>
      </c>
      <c r="B17" s="15" t="s">
        <v>311</v>
      </c>
      <c r="C17" s="15" t="s">
        <v>219</v>
      </c>
    </row>
    <row r="18" spans="1:3" ht="110.25">
      <c r="A18" s="32" t="s">
        <v>151</v>
      </c>
      <c r="B18" s="15" t="s">
        <v>220</v>
      </c>
      <c r="C18" s="15" t="s">
        <v>221</v>
      </c>
    </row>
    <row r="19" spans="1:3" ht="94.5">
      <c r="A19" s="32" t="s">
        <v>151</v>
      </c>
      <c r="B19" s="15" t="s">
        <v>222</v>
      </c>
      <c r="C19" s="15" t="s">
        <v>223</v>
      </c>
    </row>
    <row r="20" spans="1:3" ht="47.25">
      <c r="A20" s="32" t="s">
        <v>151</v>
      </c>
      <c r="B20" s="15" t="s">
        <v>83</v>
      </c>
      <c r="C20" s="15" t="s">
        <v>84</v>
      </c>
    </row>
    <row r="21" spans="1:3" ht="78.75">
      <c r="A21" s="32" t="s">
        <v>151</v>
      </c>
      <c r="B21" s="15" t="s">
        <v>224</v>
      </c>
      <c r="C21" s="15" t="s">
        <v>225</v>
      </c>
    </row>
    <row r="22" spans="1:3" ht="47.25">
      <c r="A22" s="32" t="s">
        <v>151</v>
      </c>
      <c r="B22" s="15" t="s">
        <v>226</v>
      </c>
      <c r="C22" s="15" t="s">
        <v>227</v>
      </c>
    </row>
    <row r="23" spans="1:3" ht="110.25">
      <c r="A23" s="32" t="s">
        <v>151</v>
      </c>
      <c r="B23" s="15" t="s">
        <v>228</v>
      </c>
      <c r="C23" s="15" t="s">
        <v>229</v>
      </c>
    </row>
    <row r="24" spans="1:3" ht="47.25">
      <c r="A24" s="32" t="s">
        <v>151</v>
      </c>
      <c r="B24" s="15" t="s">
        <v>312</v>
      </c>
      <c r="C24" s="15" t="s">
        <v>313</v>
      </c>
    </row>
    <row r="25" spans="1:3" ht="31.5">
      <c r="A25" s="32" t="s">
        <v>151</v>
      </c>
      <c r="B25" s="15" t="s">
        <v>315</v>
      </c>
      <c r="C25" s="2" t="s">
        <v>314</v>
      </c>
    </row>
    <row r="26" spans="1:3" ht="49.5" customHeight="1">
      <c r="A26" s="32" t="s">
        <v>151</v>
      </c>
      <c r="B26" s="15" t="s">
        <v>85</v>
      </c>
      <c r="C26" s="15" t="s">
        <v>86</v>
      </c>
    </row>
    <row r="27" spans="1:3" ht="31.5">
      <c r="A27" s="32" t="s">
        <v>151</v>
      </c>
      <c r="B27" s="15" t="s">
        <v>230</v>
      </c>
      <c r="C27" s="15" t="s">
        <v>231</v>
      </c>
    </row>
    <row r="28" spans="1:3" ht="126">
      <c r="A28" s="32" t="s">
        <v>151</v>
      </c>
      <c r="B28" s="15" t="s">
        <v>317</v>
      </c>
      <c r="C28" s="15" t="s">
        <v>316</v>
      </c>
    </row>
    <row r="29" spans="1:3" ht="126">
      <c r="A29" s="32" t="s">
        <v>151</v>
      </c>
      <c r="B29" s="15" t="s">
        <v>319</v>
      </c>
      <c r="C29" s="15" t="s">
        <v>318</v>
      </c>
    </row>
    <row r="30" spans="1:3" ht="126">
      <c r="A30" s="32" t="s">
        <v>151</v>
      </c>
      <c r="B30" s="15" t="s">
        <v>322</v>
      </c>
      <c r="C30" s="15" t="s">
        <v>320</v>
      </c>
    </row>
    <row r="31" spans="1:3" ht="126">
      <c r="A31" s="32" t="s">
        <v>151</v>
      </c>
      <c r="B31" s="15" t="s">
        <v>323</v>
      </c>
      <c r="C31" s="15" t="s">
        <v>321</v>
      </c>
    </row>
    <row r="32" spans="1:3" ht="63">
      <c r="A32" s="32" t="s">
        <v>151</v>
      </c>
      <c r="B32" s="15" t="s">
        <v>324</v>
      </c>
      <c r="C32" s="15" t="s">
        <v>187</v>
      </c>
    </row>
    <row r="33" spans="1:3" ht="78.75">
      <c r="A33" s="32" t="s">
        <v>151</v>
      </c>
      <c r="B33" s="15" t="s">
        <v>325</v>
      </c>
      <c r="C33" s="15" t="s">
        <v>232</v>
      </c>
    </row>
    <row r="34" spans="1:3" ht="47.25">
      <c r="A34" s="32" t="s">
        <v>151</v>
      </c>
      <c r="B34" s="15" t="s">
        <v>233</v>
      </c>
      <c r="C34" s="15" t="s">
        <v>234</v>
      </c>
    </row>
    <row r="35" spans="1:3" ht="47.25">
      <c r="A35" s="32" t="s">
        <v>151</v>
      </c>
      <c r="B35" s="15" t="s">
        <v>235</v>
      </c>
      <c r="C35" s="15" t="s">
        <v>236</v>
      </c>
    </row>
    <row r="36" spans="1:3" ht="78.75">
      <c r="A36" s="32" t="s">
        <v>151</v>
      </c>
      <c r="B36" s="15" t="s">
        <v>237</v>
      </c>
      <c r="C36" s="15" t="s">
        <v>238</v>
      </c>
    </row>
    <row r="37" spans="1:3" ht="63">
      <c r="A37" s="32" t="s">
        <v>151</v>
      </c>
      <c r="B37" s="15" t="s">
        <v>326</v>
      </c>
      <c r="C37" s="15" t="s">
        <v>239</v>
      </c>
    </row>
    <row r="38" spans="1:3" ht="63">
      <c r="A38" s="32" t="s">
        <v>151</v>
      </c>
      <c r="B38" s="15" t="s">
        <v>240</v>
      </c>
      <c r="C38" s="15" t="s">
        <v>241</v>
      </c>
    </row>
    <row r="39" spans="1:3" ht="78.75">
      <c r="A39" s="32" t="s">
        <v>151</v>
      </c>
      <c r="B39" s="15" t="s">
        <v>242</v>
      </c>
      <c r="C39" s="15" t="s">
        <v>243</v>
      </c>
    </row>
    <row r="40" spans="1:3" ht="63">
      <c r="A40" s="32" t="s">
        <v>151</v>
      </c>
      <c r="B40" s="15" t="s">
        <v>244</v>
      </c>
      <c r="C40" s="15" t="s">
        <v>245</v>
      </c>
    </row>
    <row r="41" spans="1:3" ht="47.25">
      <c r="A41" s="32" t="s">
        <v>151</v>
      </c>
      <c r="B41" s="15" t="s">
        <v>246</v>
      </c>
      <c r="C41" s="15" t="s">
        <v>188</v>
      </c>
    </row>
    <row r="42" spans="1:3" ht="31.5">
      <c r="A42" s="32" t="s">
        <v>151</v>
      </c>
      <c r="B42" s="15" t="s">
        <v>247</v>
      </c>
      <c r="C42" s="15" t="s">
        <v>248</v>
      </c>
    </row>
    <row r="43" spans="1:3" ht="81" customHeight="1">
      <c r="A43" s="32" t="s">
        <v>151</v>
      </c>
      <c r="B43" s="15" t="s">
        <v>249</v>
      </c>
      <c r="C43" s="15" t="s">
        <v>250</v>
      </c>
    </row>
    <row r="44" spans="1:3" ht="31.5">
      <c r="A44" s="32" t="s">
        <v>151</v>
      </c>
      <c r="B44" s="15" t="s">
        <v>251</v>
      </c>
      <c r="C44" s="15" t="s">
        <v>252</v>
      </c>
    </row>
    <row r="45" spans="1:3" ht="31.5">
      <c r="A45" s="32" t="s">
        <v>151</v>
      </c>
      <c r="B45" s="15" t="s">
        <v>253</v>
      </c>
      <c r="C45" s="15" t="s">
        <v>254</v>
      </c>
    </row>
    <row r="46" spans="1:3" ht="47.25">
      <c r="A46" s="32" t="s">
        <v>151</v>
      </c>
      <c r="B46" s="15" t="s">
        <v>255</v>
      </c>
      <c r="C46" s="15" t="s">
        <v>256</v>
      </c>
    </row>
    <row r="47" spans="1:3" ht="94.5">
      <c r="A47" s="32" t="s">
        <v>151</v>
      </c>
      <c r="B47" s="15" t="s">
        <v>257</v>
      </c>
      <c r="C47" s="15" t="s">
        <v>258</v>
      </c>
    </row>
    <row r="48" spans="1:3" ht="47.25">
      <c r="A48" s="32" t="s">
        <v>151</v>
      </c>
      <c r="B48" s="15" t="s">
        <v>259</v>
      </c>
      <c r="C48" s="15" t="s">
        <v>260</v>
      </c>
    </row>
    <row r="49" spans="1:3" ht="31.5">
      <c r="A49" s="32" t="s">
        <v>151</v>
      </c>
      <c r="B49" s="15" t="s">
        <v>261</v>
      </c>
      <c r="C49" s="15" t="s">
        <v>262</v>
      </c>
    </row>
    <row r="50" spans="1:3" ht="63">
      <c r="A50" s="32" t="s">
        <v>151</v>
      </c>
      <c r="B50" s="15" t="s">
        <v>263</v>
      </c>
      <c r="C50" s="15" t="s">
        <v>264</v>
      </c>
    </row>
    <row r="51" spans="1:3" ht="47.25">
      <c r="A51" s="32" t="s">
        <v>151</v>
      </c>
      <c r="B51" s="15" t="s">
        <v>265</v>
      </c>
      <c r="C51" s="15" t="s">
        <v>266</v>
      </c>
    </row>
    <row r="52" spans="1:3" ht="78.75">
      <c r="A52" s="32" t="s">
        <v>151</v>
      </c>
      <c r="B52" s="15" t="s">
        <v>267</v>
      </c>
      <c r="C52" s="15" t="s">
        <v>268</v>
      </c>
    </row>
    <row r="53" spans="1:3" ht="63">
      <c r="A53" s="32" t="s">
        <v>151</v>
      </c>
      <c r="B53" s="15" t="s">
        <v>269</v>
      </c>
      <c r="C53" s="15" t="s">
        <v>270</v>
      </c>
    </row>
    <row r="54" spans="1:3" ht="129.75" customHeight="1">
      <c r="A54" s="32" t="s">
        <v>151</v>
      </c>
      <c r="B54" s="15" t="s">
        <v>271</v>
      </c>
      <c r="C54" s="15" t="s">
        <v>272</v>
      </c>
    </row>
    <row r="55" spans="1:3" ht="110.25">
      <c r="A55" s="32" t="s">
        <v>151</v>
      </c>
      <c r="B55" s="15" t="s">
        <v>273</v>
      </c>
      <c r="C55" s="15" t="s">
        <v>274</v>
      </c>
    </row>
    <row r="56" spans="1:3" ht="141.75">
      <c r="A56" s="32" t="s">
        <v>151</v>
      </c>
      <c r="B56" s="15" t="s">
        <v>275</v>
      </c>
      <c r="C56" s="15" t="s">
        <v>276</v>
      </c>
    </row>
    <row r="57" spans="1:3" ht="63">
      <c r="A57" s="32" t="s">
        <v>151</v>
      </c>
      <c r="B57" s="15" t="s">
        <v>277</v>
      </c>
      <c r="C57" s="15" t="s">
        <v>278</v>
      </c>
    </row>
    <row r="58" spans="1:3" ht="63">
      <c r="A58" s="32" t="s">
        <v>151</v>
      </c>
      <c r="B58" s="15" t="s">
        <v>279</v>
      </c>
      <c r="C58" s="15" t="s">
        <v>280</v>
      </c>
    </row>
    <row r="59" spans="1:3" ht="94.5">
      <c r="A59" s="32" t="s">
        <v>151</v>
      </c>
      <c r="B59" s="15" t="s">
        <v>281</v>
      </c>
      <c r="C59" s="15" t="s">
        <v>282</v>
      </c>
    </row>
    <row r="60" spans="1:3" ht="47.25">
      <c r="A60" s="32" t="s">
        <v>151</v>
      </c>
      <c r="B60" s="15" t="s">
        <v>283</v>
      </c>
      <c r="C60" s="15" t="s">
        <v>284</v>
      </c>
    </row>
    <row r="61" spans="1:3" ht="15.75">
      <c r="A61" s="32" t="s">
        <v>151</v>
      </c>
      <c r="B61" s="15" t="s">
        <v>285</v>
      </c>
      <c r="C61" s="15" t="s">
        <v>286</v>
      </c>
    </row>
    <row r="62" spans="1:3" ht="63">
      <c r="A62" s="32" t="s">
        <v>151</v>
      </c>
      <c r="B62" s="15" t="s">
        <v>287</v>
      </c>
      <c r="C62" s="15" t="s">
        <v>288</v>
      </c>
    </row>
    <row r="63" spans="1:3" ht="47.25">
      <c r="A63" s="32" t="s">
        <v>151</v>
      </c>
      <c r="B63" s="15" t="s">
        <v>289</v>
      </c>
      <c r="C63" s="15" t="s">
        <v>290</v>
      </c>
    </row>
    <row r="64" spans="1:3" ht="15.75">
      <c r="A64" s="32" t="s">
        <v>151</v>
      </c>
      <c r="B64" s="15" t="s">
        <v>291</v>
      </c>
      <c r="C64" s="15" t="s">
        <v>292</v>
      </c>
    </row>
    <row r="65" spans="1:3" ht="78.75">
      <c r="A65" s="32" t="s">
        <v>151</v>
      </c>
      <c r="B65" s="15" t="s">
        <v>293</v>
      </c>
      <c r="C65" s="15" t="s">
        <v>294</v>
      </c>
    </row>
    <row r="66" spans="1:3" ht="110.25">
      <c r="A66" s="32" t="s">
        <v>151</v>
      </c>
      <c r="B66" s="15" t="s">
        <v>295</v>
      </c>
      <c r="C66" s="33" t="s">
        <v>296</v>
      </c>
    </row>
    <row r="67" spans="1:3" ht="31.5">
      <c r="A67" s="32" t="s">
        <v>151</v>
      </c>
      <c r="B67" s="15" t="s">
        <v>297</v>
      </c>
      <c r="C67" s="15" t="s">
        <v>298</v>
      </c>
    </row>
    <row r="68" spans="1:3" ht="31.5">
      <c r="A68" s="32" t="s">
        <v>151</v>
      </c>
      <c r="B68" s="15" t="s">
        <v>299</v>
      </c>
      <c r="C68" s="15" t="s">
        <v>176</v>
      </c>
    </row>
    <row r="69" spans="1:3" ht="47.25">
      <c r="A69" s="32" t="s">
        <v>151</v>
      </c>
      <c r="B69" s="183" t="s">
        <v>87</v>
      </c>
      <c r="C69" s="15" t="s">
        <v>88</v>
      </c>
    </row>
    <row r="70" spans="1:3" ht="31.5">
      <c r="A70" s="32" t="s">
        <v>151</v>
      </c>
      <c r="B70" s="183" t="s">
        <v>89</v>
      </c>
      <c r="C70" s="15" t="s">
        <v>90</v>
      </c>
    </row>
    <row r="71" spans="1:3" ht="126">
      <c r="A71" s="32" t="s">
        <v>151</v>
      </c>
      <c r="B71" s="15" t="s">
        <v>300</v>
      </c>
      <c r="C71" s="15" t="s">
        <v>301</v>
      </c>
    </row>
    <row r="72" spans="1:3" ht="78.75">
      <c r="A72" s="32" t="s">
        <v>151</v>
      </c>
      <c r="B72" s="15" t="s">
        <v>327</v>
      </c>
      <c r="C72" s="15" t="s">
        <v>302</v>
      </c>
    </row>
    <row r="73" spans="1:3" ht="63">
      <c r="A73" s="32" t="s">
        <v>151</v>
      </c>
      <c r="B73" s="15" t="s">
        <v>303</v>
      </c>
      <c r="C73" s="15" t="s">
        <v>304</v>
      </c>
    </row>
  </sheetData>
  <sheetProtection/>
  <mergeCells count="9">
    <mergeCell ref="A13:C13"/>
    <mergeCell ref="A7:C7"/>
    <mergeCell ref="A6:C6"/>
    <mergeCell ref="A8:C8"/>
    <mergeCell ref="A9:C9"/>
    <mergeCell ref="A1:C1"/>
    <mergeCell ref="A2:C2"/>
    <mergeCell ref="A3:C3"/>
    <mergeCell ref="A4:C4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5.625" style="0" customWidth="1"/>
    <col min="2" max="2" width="28.375" style="0" customWidth="1"/>
    <col min="3" max="3" width="16.75390625" style="0" customWidth="1"/>
    <col min="4" max="4" width="15.25390625" style="0" customWidth="1"/>
  </cols>
  <sheetData>
    <row r="1" spans="1:4" ht="15.75">
      <c r="A1" s="205" t="s">
        <v>189</v>
      </c>
      <c r="B1" s="205"/>
      <c r="C1" s="205"/>
      <c r="D1" s="205"/>
    </row>
    <row r="2" spans="1:4" ht="15.75">
      <c r="A2" s="205" t="s">
        <v>142</v>
      </c>
      <c r="B2" s="205"/>
      <c r="C2" s="205"/>
      <c r="D2" s="205"/>
    </row>
    <row r="3" spans="1:4" ht="15.75">
      <c r="A3" s="205" t="s">
        <v>143</v>
      </c>
      <c r="B3" s="205"/>
      <c r="C3" s="205"/>
      <c r="D3" s="205"/>
    </row>
    <row r="4" spans="1:4" ht="15.75">
      <c r="A4" s="205" t="s">
        <v>120</v>
      </c>
      <c r="B4" s="205"/>
      <c r="C4" s="205"/>
      <c r="D4" s="205"/>
    </row>
    <row r="5" spans="1:4" ht="15.75">
      <c r="A5" s="204"/>
      <c r="B5" s="204"/>
      <c r="C5" s="204"/>
      <c r="D5" s="204"/>
    </row>
    <row r="6" spans="1:4" ht="15.75">
      <c r="A6" s="203" t="s">
        <v>179</v>
      </c>
      <c r="B6" s="203"/>
      <c r="C6" s="203"/>
      <c r="D6" s="203"/>
    </row>
    <row r="7" spans="1:4" ht="15.75">
      <c r="A7" s="204" t="s">
        <v>180</v>
      </c>
      <c r="B7" s="204"/>
      <c r="C7" s="204"/>
      <c r="D7" s="204"/>
    </row>
    <row r="8" spans="1:4" ht="15.75">
      <c r="A8" s="204" t="s">
        <v>381</v>
      </c>
      <c r="B8" s="204"/>
      <c r="C8" s="204"/>
      <c r="D8" s="204"/>
    </row>
    <row r="9" spans="1:4" ht="15.75">
      <c r="A9" s="1"/>
      <c r="B9" s="1"/>
      <c r="C9" s="1"/>
      <c r="D9" s="1"/>
    </row>
    <row r="10" spans="1:4" ht="39" customHeight="1">
      <c r="A10" s="206" t="s">
        <v>158</v>
      </c>
      <c r="B10" s="207" t="s">
        <v>156</v>
      </c>
      <c r="C10" s="21" t="s">
        <v>341</v>
      </c>
      <c r="D10" s="21" t="s">
        <v>380</v>
      </c>
    </row>
    <row r="11" spans="1:4" ht="12.75" customHeight="1">
      <c r="A11" s="206"/>
      <c r="B11" s="207"/>
      <c r="C11" s="22"/>
      <c r="D11" s="20"/>
    </row>
    <row r="12" spans="1:4" ht="15.75" customHeight="1">
      <c r="A12" s="214" t="s">
        <v>182</v>
      </c>
      <c r="B12" s="207" t="s">
        <v>183</v>
      </c>
      <c r="C12" s="216">
        <v>2076.5</v>
      </c>
      <c r="D12" s="215">
        <v>2064.2</v>
      </c>
    </row>
    <row r="13" spans="1:4" ht="15.75" customHeight="1">
      <c r="A13" s="214"/>
      <c r="B13" s="207"/>
      <c r="C13" s="217"/>
      <c r="D13" s="215"/>
    </row>
    <row r="14" spans="1:4" ht="15.75" customHeight="1">
      <c r="A14" s="210"/>
      <c r="B14" s="211" t="s">
        <v>184</v>
      </c>
      <c r="C14" s="218">
        <f>C12</f>
        <v>2076.5</v>
      </c>
      <c r="D14" s="212">
        <f>D12</f>
        <v>2064.2</v>
      </c>
    </row>
    <row r="15" spans="1:4" ht="15.75" customHeight="1">
      <c r="A15" s="210"/>
      <c r="B15" s="211"/>
      <c r="C15" s="219"/>
      <c r="D15" s="213"/>
    </row>
  </sheetData>
  <sheetProtection/>
  <mergeCells count="18">
    <mergeCell ref="A5:D5"/>
    <mergeCell ref="A6:D6"/>
    <mergeCell ref="A1:D1"/>
    <mergeCell ref="A2:D2"/>
    <mergeCell ref="A3:D3"/>
    <mergeCell ref="A4:D4"/>
    <mergeCell ref="A7:D7"/>
    <mergeCell ref="A8:D8"/>
    <mergeCell ref="A10:A11"/>
    <mergeCell ref="B10:B11"/>
    <mergeCell ref="A14:A15"/>
    <mergeCell ref="B14:B15"/>
    <mergeCell ref="D14:D15"/>
    <mergeCell ref="C12:C13"/>
    <mergeCell ref="C14:C15"/>
    <mergeCell ref="D12:D13"/>
    <mergeCell ref="A12:A13"/>
    <mergeCell ref="B12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1.375" style="0" customWidth="1"/>
    <col min="2" max="2" width="44.00390625" style="0" customWidth="1"/>
    <col min="3" max="3" width="12.375" style="0" customWidth="1"/>
  </cols>
  <sheetData>
    <row r="1" spans="1:5" ht="15.75">
      <c r="A1" s="205" t="s">
        <v>157</v>
      </c>
      <c r="B1" s="205"/>
      <c r="C1" s="205"/>
      <c r="D1" s="3"/>
      <c r="E1" s="3"/>
    </row>
    <row r="2" spans="1:5" ht="15.75">
      <c r="A2" s="205" t="s">
        <v>142</v>
      </c>
      <c r="B2" s="205"/>
      <c r="C2" s="205"/>
      <c r="D2" s="3"/>
      <c r="E2" s="3"/>
    </row>
    <row r="3" spans="1:5" ht="15.75">
      <c r="A3" s="205" t="s">
        <v>143</v>
      </c>
      <c r="B3" s="205"/>
      <c r="C3" s="205"/>
      <c r="D3" s="3"/>
      <c r="E3" s="3"/>
    </row>
    <row r="4" spans="1:5" ht="15.75">
      <c r="A4" s="205" t="s">
        <v>120</v>
      </c>
      <c r="B4" s="205"/>
      <c r="C4" s="205"/>
      <c r="D4" s="3"/>
      <c r="E4" s="3"/>
    </row>
    <row r="5" spans="1:5" ht="15.75">
      <c r="A5" s="3"/>
      <c r="B5" s="3"/>
      <c r="C5" s="3"/>
      <c r="D5" s="3"/>
      <c r="E5" s="3"/>
    </row>
    <row r="6" spans="1:3" ht="15.75">
      <c r="A6" s="204" t="s">
        <v>159</v>
      </c>
      <c r="B6" s="204"/>
      <c r="C6" s="204"/>
    </row>
    <row r="7" spans="1:3" ht="15.75">
      <c r="A7" s="204" t="s">
        <v>379</v>
      </c>
      <c r="B7" s="204"/>
      <c r="C7" s="204"/>
    </row>
    <row r="8" spans="1:3" ht="15.75">
      <c r="A8" s="204"/>
      <c r="B8" s="204"/>
      <c r="C8" s="204"/>
    </row>
    <row r="9" spans="1:3" ht="47.25">
      <c r="A9" s="7" t="s">
        <v>158</v>
      </c>
      <c r="B9" s="7" t="s">
        <v>156</v>
      </c>
      <c r="C9" s="7" t="s">
        <v>190</v>
      </c>
    </row>
    <row r="10" spans="1:3" ht="15.75">
      <c r="A10" s="36" t="s">
        <v>356</v>
      </c>
      <c r="B10" s="18" t="s">
        <v>159</v>
      </c>
      <c r="C10" s="12">
        <f>C11+C14+C18+C20+C23+C25+C30+C13+C29</f>
        <v>133029.6</v>
      </c>
    </row>
    <row r="11" spans="1:3" ht="15.75">
      <c r="A11" s="37" t="s">
        <v>357</v>
      </c>
      <c r="B11" s="14" t="s">
        <v>160</v>
      </c>
      <c r="C11" s="12">
        <f>C12</f>
        <v>16807</v>
      </c>
    </row>
    <row r="12" spans="1:3" ht="15.75">
      <c r="A12" s="32" t="s">
        <v>358</v>
      </c>
      <c r="B12" s="15" t="s">
        <v>161</v>
      </c>
      <c r="C12" s="16">
        <v>16807</v>
      </c>
    </row>
    <row r="13" spans="1:3" ht="47.25">
      <c r="A13" s="48" t="s">
        <v>382</v>
      </c>
      <c r="B13" s="49" t="s">
        <v>383</v>
      </c>
      <c r="C13" s="50">
        <v>866.7</v>
      </c>
    </row>
    <row r="14" spans="1:3" ht="15.75">
      <c r="A14" s="37" t="s">
        <v>359</v>
      </c>
      <c r="B14" s="14" t="s">
        <v>162</v>
      </c>
      <c r="C14" s="12">
        <f>SUM(C15:C17)</f>
        <v>22383.9</v>
      </c>
    </row>
    <row r="15" spans="1:3" ht="63">
      <c r="A15" s="32" t="s">
        <v>360</v>
      </c>
      <c r="B15" s="15" t="s">
        <v>163</v>
      </c>
      <c r="C15" s="16">
        <v>693.9</v>
      </c>
    </row>
    <row r="16" spans="1:3" ht="15.75">
      <c r="A16" s="32" t="s">
        <v>361</v>
      </c>
      <c r="B16" s="15" t="s">
        <v>164</v>
      </c>
      <c r="C16" s="16">
        <v>5390</v>
      </c>
    </row>
    <row r="17" spans="1:3" ht="15.75">
      <c r="A17" s="32" t="s">
        <v>362</v>
      </c>
      <c r="B17" s="15" t="s">
        <v>165</v>
      </c>
      <c r="C17" s="16">
        <v>16300</v>
      </c>
    </row>
    <row r="18" spans="1:3" ht="15.75">
      <c r="A18" s="37" t="s">
        <v>363</v>
      </c>
      <c r="B18" s="14" t="s">
        <v>166</v>
      </c>
      <c r="C18" s="12">
        <f>C19</f>
        <v>75</v>
      </c>
    </row>
    <row r="19" spans="1:3" ht="110.25">
      <c r="A19" s="32" t="s">
        <v>364</v>
      </c>
      <c r="B19" s="15" t="s">
        <v>167</v>
      </c>
      <c r="C19" s="16">
        <v>75</v>
      </c>
    </row>
    <row r="20" spans="1:3" ht="47.25">
      <c r="A20" s="37" t="s">
        <v>365</v>
      </c>
      <c r="B20" s="14" t="s">
        <v>168</v>
      </c>
      <c r="C20" s="12">
        <f>C21+C22</f>
        <v>16030</v>
      </c>
    </row>
    <row r="21" spans="1:3" ht="114" customHeight="1">
      <c r="A21" s="32" t="s">
        <v>366</v>
      </c>
      <c r="B21" s="15" t="s">
        <v>169</v>
      </c>
      <c r="C21" s="17">
        <v>15530</v>
      </c>
    </row>
    <row r="22" spans="1:3" ht="94.5">
      <c r="A22" s="32" t="s">
        <v>367</v>
      </c>
      <c r="B22" s="15" t="s">
        <v>170</v>
      </c>
      <c r="C22" s="16">
        <v>500</v>
      </c>
    </row>
    <row r="23" spans="1:3" ht="31.5">
      <c r="A23" s="37" t="s">
        <v>368</v>
      </c>
      <c r="B23" s="14" t="s">
        <v>329</v>
      </c>
      <c r="C23" s="12">
        <f>C24</f>
        <v>700</v>
      </c>
    </row>
    <row r="24" spans="1:3" ht="50.25" customHeight="1">
      <c r="A24" s="32" t="s">
        <v>369</v>
      </c>
      <c r="B24" s="15" t="s">
        <v>328</v>
      </c>
      <c r="C24" s="16">
        <v>700</v>
      </c>
    </row>
    <row r="25" spans="1:3" ht="31.5">
      <c r="A25" s="37" t="s">
        <v>370</v>
      </c>
      <c r="B25" s="14" t="s">
        <v>171</v>
      </c>
      <c r="C25" s="12">
        <f>C26+C28+C27</f>
        <v>75097</v>
      </c>
    </row>
    <row r="26" spans="1:3" ht="63">
      <c r="A26" s="32" t="s">
        <v>371</v>
      </c>
      <c r="B26" s="15" t="s">
        <v>187</v>
      </c>
      <c r="C26" s="16">
        <v>7700</v>
      </c>
    </row>
    <row r="27" spans="1:3" ht="63">
      <c r="A27" s="32" t="s">
        <v>372</v>
      </c>
      <c r="B27" s="35" t="s">
        <v>186</v>
      </c>
      <c r="C27" s="16">
        <v>47000</v>
      </c>
    </row>
    <row r="28" spans="1:3" ht="126">
      <c r="A28" s="32" t="s">
        <v>373</v>
      </c>
      <c r="B28" s="15" t="s">
        <v>172</v>
      </c>
      <c r="C28" s="16">
        <v>20397</v>
      </c>
    </row>
    <row r="29" spans="1:3" ht="63">
      <c r="A29" s="48" t="s">
        <v>393</v>
      </c>
      <c r="B29" s="49" t="s">
        <v>188</v>
      </c>
      <c r="C29" s="50">
        <v>70</v>
      </c>
    </row>
    <row r="30" spans="1:3" ht="15.75">
      <c r="A30" s="39" t="s">
        <v>374</v>
      </c>
      <c r="B30" s="14" t="s">
        <v>173</v>
      </c>
      <c r="C30" s="12">
        <f>C31</f>
        <v>1000</v>
      </c>
    </row>
    <row r="31" spans="1:3" ht="31.5">
      <c r="A31" s="38" t="s">
        <v>375</v>
      </c>
      <c r="B31" s="15" t="s">
        <v>174</v>
      </c>
      <c r="C31" s="16">
        <v>1000</v>
      </c>
    </row>
    <row r="32" spans="1:3" ht="15.75">
      <c r="A32" s="37" t="s">
        <v>376</v>
      </c>
      <c r="B32" s="14" t="s">
        <v>175</v>
      </c>
      <c r="C32" s="12">
        <f>C33+C36+C34+C35</f>
        <v>5841.2</v>
      </c>
    </row>
    <row r="33" spans="1:3" ht="63">
      <c r="A33" s="32" t="s">
        <v>377</v>
      </c>
      <c r="B33" s="15" t="s">
        <v>351</v>
      </c>
      <c r="C33" s="16">
        <v>4783.2</v>
      </c>
    </row>
    <row r="34" spans="1:3" ht="66" customHeight="1">
      <c r="A34" s="8" t="s">
        <v>352</v>
      </c>
      <c r="B34" s="15" t="s">
        <v>353</v>
      </c>
      <c r="C34" s="16">
        <v>411.3</v>
      </c>
    </row>
    <row r="35" spans="1:3" ht="47.25">
      <c r="A35" s="8" t="s">
        <v>354</v>
      </c>
      <c r="B35" s="35" t="s">
        <v>355</v>
      </c>
      <c r="C35" s="16">
        <v>546.7</v>
      </c>
    </row>
    <row r="36" spans="1:3" ht="31.5">
      <c r="A36" s="32" t="s">
        <v>378</v>
      </c>
      <c r="B36" s="15" t="s">
        <v>176</v>
      </c>
      <c r="C36" s="16">
        <v>100</v>
      </c>
    </row>
    <row r="37" spans="1:3" ht="15.75">
      <c r="A37" s="220" t="s">
        <v>177</v>
      </c>
      <c r="B37" s="220"/>
      <c r="C37" s="12">
        <f>C10+C32</f>
        <v>138870.80000000002</v>
      </c>
    </row>
    <row r="38" spans="1:3" ht="15.75">
      <c r="A38" s="1"/>
      <c r="B38" s="1"/>
      <c r="C38" s="1"/>
    </row>
  </sheetData>
  <sheetProtection/>
  <mergeCells count="8">
    <mergeCell ref="A1:C1"/>
    <mergeCell ref="A2:C2"/>
    <mergeCell ref="A3:C3"/>
    <mergeCell ref="A4:C4"/>
    <mergeCell ref="A37:B37"/>
    <mergeCell ref="A6:C6"/>
    <mergeCell ref="A7:C7"/>
    <mergeCell ref="A8:C8"/>
  </mergeCells>
  <printOptions/>
  <pageMargins left="1.1811023622047245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125" style="0" customWidth="1"/>
    <col min="2" max="2" width="21.00390625" style="0" customWidth="1"/>
    <col min="3" max="3" width="33.25390625" style="0" customWidth="1"/>
    <col min="4" max="4" width="11.00390625" style="0" customWidth="1"/>
    <col min="5" max="5" width="10.875" style="0" customWidth="1"/>
  </cols>
  <sheetData>
    <row r="1" spans="2:5" ht="15.75">
      <c r="B1" s="205" t="s">
        <v>211</v>
      </c>
      <c r="C1" s="205"/>
      <c r="D1" s="205"/>
      <c r="E1" s="205"/>
    </row>
    <row r="2" spans="2:5" ht="15.75">
      <c r="B2" s="205" t="s">
        <v>142</v>
      </c>
      <c r="C2" s="205"/>
      <c r="D2" s="205"/>
      <c r="E2" s="205"/>
    </row>
    <row r="3" spans="2:5" ht="15.75">
      <c r="B3" s="205" t="s">
        <v>143</v>
      </c>
      <c r="C3" s="205"/>
      <c r="D3" s="205"/>
      <c r="E3" s="205"/>
    </row>
    <row r="4" spans="2:5" ht="15.75">
      <c r="B4" s="205" t="s">
        <v>120</v>
      </c>
      <c r="C4" s="205"/>
      <c r="D4" s="205"/>
      <c r="E4" s="205"/>
    </row>
    <row r="5" spans="2:5" ht="15.75">
      <c r="B5" s="3"/>
      <c r="C5" s="3"/>
      <c r="D5" s="3"/>
      <c r="E5" s="3"/>
    </row>
    <row r="6" spans="2:5" ht="15.75">
      <c r="B6" s="204" t="s">
        <v>159</v>
      </c>
      <c r="C6" s="204"/>
      <c r="D6" s="204"/>
      <c r="E6" s="204"/>
    </row>
    <row r="7" spans="2:5" ht="15.75">
      <c r="B7" s="204" t="s">
        <v>381</v>
      </c>
      <c r="C7" s="204"/>
      <c r="D7" s="204"/>
      <c r="E7" s="204"/>
    </row>
    <row r="9" spans="2:5" ht="48" customHeight="1">
      <c r="B9" s="7" t="s">
        <v>158</v>
      </c>
      <c r="C9" s="7" t="s">
        <v>156</v>
      </c>
      <c r="D9" s="7" t="s">
        <v>342</v>
      </c>
      <c r="E9" s="7" t="s">
        <v>384</v>
      </c>
    </row>
    <row r="10" spans="2:5" ht="15.75">
      <c r="B10" s="36" t="s">
        <v>356</v>
      </c>
      <c r="C10" s="18" t="s">
        <v>159</v>
      </c>
      <c r="D10" s="12">
        <f>D11+D14+D18+D20+D23+D25+D30+D13+D29</f>
        <v>91060.71200000001</v>
      </c>
      <c r="E10" s="12">
        <f>E11+E14+E18+E20+E23+E25+E30+E29</f>
        <v>93778.41100000001</v>
      </c>
    </row>
    <row r="11" spans="2:5" ht="15" customHeight="1">
      <c r="B11" s="37" t="s">
        <v>357</v>
      </c>
      <c r="C11" s="14" t="s">
        <v>160</v>
      </c>
      <c r="D11" s="12">
        <f>D12</f>
        <v>17815.420000000002</v>
      </c>
      <c r="E11" s="12">
        <f>E12</f>
        <v>19596.962000000003</v>
      </c>
    </row>
    <row r="12" spans="2:5" ht="15.75" customHeight="1">
      <c r="B12" s="32" t="s">
        <v>358</v>
      </c>
      <c r="C12" s="15" t="s">
        <v>161</v>
      </c>
      <c r="D12" s="16">
        <f>16807*1.06</f>
        <v>17815.420000000002</v>
      </c>
      <c r="E12" s="23">
        <f>D12*1.1</f>
        <v>19596.962000000003</v>
      </c>
    </row>
    <row r="13" spans="2:5" ht="15.75" customHeight="1">
      <c r="B13" s="48" t="s">
        <v>382</v>
      </c>
      <c r="C13" s="49" t="s">
        <v>383</v>
      </c>
      <c r="D13" s="56">
        <f>866.7*1.06</f>
        <v>918.7020000000001</v>
      </c>
      <c r="E13" s="53">
        <f>D13*1.1</f>
        <v>1010.5722000000002</v>
      </c>
    </row>
    <row r="14" spans="2:5" ht="15.75">
      <c r="B14" s="37" t="s">
        <v>359</v>
      </c>
      <c r="C14" s="14" t="s">
        <v>162</v>
      </c>
      <c r="D14" s="12">
        <f>SUM(D15:D17)</f>
        <v>23645.59</v>
      </c>
      <c r="E14" s="12">
        <f>SUM(E15:E17)</f>
        <v>25154.399</v>
      </c>
    </row>
    <row r="15" spans="2:5" ht="93" customHeight="1">
      <c r="B15" s="32" t="s">
        <v>360</v>
      </c>
      <c r="C15" s="15" t="s">
        <v>163</v>
      </c>
      <c r="D15" s="16">
        <f>693.9*1.1</f>
        <v>763.2900000000001</v>
      </c>
      <c r="E15" s="23">
        <f>D15*1.1</f>
        <v>839.6190000000001</v>
      </c>
    </row>
    <row r="16" spans="2:5" ht="15.75">
      <c r="B16" s="32" t="s">
        <v>361</v>
      </c>
      <c r="C16" s="15" t="s">
        <v>164</v>
      </c>
      <c r="D16" s="16">
        <f>5390*1.07</f>
        <v>5767.3</v>
      </c>
      <c r="E16" s="23">
        <f>D16*1.1</f>
        <v>6344.030000000001</v>
      </c>
    </row>
    <row r="17" spans="2:5" ht="15.75">
      <c r="B17" s="32" t="s">
        <v>362</v>
      </c>
      <c r="C17" s="15" t="s">
        <v>165</v>
      </c>
      <c r="D17" s="16">
        <f>16300*1.05</f>
        <v>17115</v>
      </c>
      <c r="E17" s="23">
        <f>D17*1.05</f>
        <v>17970.75</v>
      </c>
    </row>
    <row r="18" spans="2:5" ht="15.75" customHeight="1">
      <c r="B18" s="37" t="s">
        <v>363</v>
      </c>
      <c r="C18" s="14" t="s">
        <v>166</v>
      </c>
      <c r="D18" s="12">
        <f>D19</f>
        <v>65</v>
      </c>
      <c r="E18" s="12">
        <f>E19</f>
        <v>70</v>
      </c>
    </row>
    <row r="19" spans="2:5" ht="173.25" customHeight="1">
      <c r="B19" s="32" t="s">
        <v>364</v>
      </c>
      <c r="C19" s="15" t="s">
        <v>167</v>
      </c>
      <c r="D19" s="16">
        <v>65</v>
      </c>
      <c r="E19" s="23">
        <v>70</v>
      </c>
    </row>
    <row r="20" spans="2:5" ht="63.75" customHeight="1">
      <c r="B20" s="37" t="s">
        <v>365</v>
      </c>
      <c r="C20" s="14" t="s">
        <v>168</v>
      </c>
      <c r="D20" s="12">
        <f>D21+D22</f>
        <v>16680</v>
      </c>
      <c r="E20" s="12">
        <f>E21+E22</f>
        <v>14080.5</v>
      </c>
    </row>
    <row r="21" spans="2:5" ht="157.5">
      <c r="B21" s="32" t="s">
        <v>366</v>
      </c>
      <c r="C21" s="15" t="s">
        <v>169</v>
      </c>
      <c r="D21" s="16">
        <v>16500</v>
      </c>
      <c r="E21" s="23">
        <v>13870.5</v>
      </c>
    </row>
    <row r="22" spans="2:5" ht="127.5" customHeight="1">
      <c r="B22" s="32" t="s">
        <v>367</v>
      </c>
      <c r="C22" s="15" t="s">
        <v>170</v>
      </c>
      <c r="D22" s="16">
        <v>180</v>
      </c>
      <c r="E22" s="23">
        <v>210</v>
      </c>
    </row>
    <row r="23" spans="2:5" ht="32.25" customHeight="1">
      <c r="B23" s="37" t="s">
        <v>368</v>
      </c>
      <c r="C23" s="14" t="s">
        <v>329</v>
      </c>
      <c r="D23" s="12">
        <f>D24</f>
        <v>750</v>
      </c>
      <c r="E23" s="12">
        <f>E24</f>
        <v>800</v>
      </c>
    </row>
    <row r="24" spans="2:5" ht="62.25" customHeight="1">
      <c r="B24" s="32" t="s">
        <v>369</v>
      </c>
      <c r="C24" s="15" t="s">
        <v>328</v>
      </c>
      <c r="D24" s="16">
        <v>750</v>
      </c>
      <c r="E24" s="23">
        <v>800</v>
      </c>
    </row>
    <row r="25" spans="2:5" ht="46.5" customHeight="1">
      <c r="B25" s="37" t="s">
        <v>370</v>
      </c>
      <c r="C25" s="14" t="s">
        <v>171</v>
      </c>
      <c r="D25" s="12">
        <f>D26+D28+D27</f>
        <v>30211</v>
      </c>
      <c r="E25" s="12">
        <f>E26+E28+E27</f>
        <v>33196.55</v>
      </c>
    </row>
    <row r="26" spans="2:5" ht="96" customHeight="1">
      <c r="B26" s="40" t="s">
        <v>371</v>
      </c>
      <c r="C26" s="31" t="s">
        <v>187</v>
      </c>
      <c r="D26" s="41">
        <v>10500</v>
      </c>
      <c r="E26" s="34">
        <v>12100</v>
      </c>
    </row>
    <row r="27" spans="2:5" ht="95.25" customHeight="1">
      <c r="B27" s="40" t="s">
        <v>372</v>
      </c>
      <c r="C27" s="42" t="s">
        <v>186</v>
      </c>
      <c r="D27" s="41">
        <v>13211</v>
      </c>
      <c r="E27" s="34">
        <f>D27*1.05-600</f>
        <v>13271.550000000001</v>
      </c>
    </row>
    <row r="28" spans="2:5" ht="174" customHeight="1">
      <c r="B28" s="40" t="s">
        <v>373</v>
      </c>
      <c r="C28" s="31" t="s">
        <v>172</v>
      </c>
      <c r="D28" s="41">
        <v>6500</v>
      </c>
      <c r="E28" s="34">
        <f>D28*1.05+1000</f>
        <v>7825</v>
      </c>
    </row>
    <row r="29" spans="2:5" ht="91.5" customHeight="1">
      <c r="B29" s="48" t="s">
        <v>393</v>
      </c>
      <c r="C29" s="49" t="s">
        <v>188</v>
      </c>
      <c r="D29" s="55">
        <v>75</v>
      </c>
      <c r="E29" s="54">
        <v>80</v>
      </c>
    </row>
    <row r="30" spans="2:5" ht="15.75">
      <c r="B30" s="43" t="s">
        <v>374</v>
      </c>
      <c r="C30" s="44" t="s">
        <v>173</v>
      </c>
      <c r="D30" s="45">
        <f>D31</f>
        <v>900</v>
      </c>
      <c r="E30" s="45">
        <f>E31</f>
        <v>800</v>
      </c>
    </row>
    <row r="31" spans="2:5" ht="47.25">
      <c r="B31" s="46" t="s">
        <v>375</v>
      </c>
      <c r="C31" s="31" t="s">
        <v>174</v>
      </c>
      <c r="D31" s="41">
        <v>900</v>
      </c>
      <c r="E31" s="34">
        <v>800</v>
      </c>
    </row>
    <row r="32" spans="2:5" ht="15.75">
      <c r="B32" s="47" t="s">
        <v>376</v>
      </c>
      <c r="C32" s="44" t="s">
        <v>175</v>
      </c>
      <c r="D32" s="45">
        <f>D33+D36+D34+D35</f>
        <v>6948.68</v>
      </c>
      <c r="E32" s="45">
        <f>E33+E36+E34+E35</f>
        <v>7947.087600000001</v>
      </c>
    </row>
    <row r="33" spans="2:5" ht="78.75">
      <c r="B33" s="32" t="s">
        <v>377</v>
      </c>
      <c r="C33" s="15" t="s">
        <v>351</v>
      </c>
      <c r="D33" s="16">
        <v>5783.2</v>
      </c>
      <c r="E33" s="34">
        <f>D33*1.07</f>
        <v>6188.024</v>
      </c>
    </row>
    <row r="34" spans="2:5" ht="94.5">
      <c r="B34" s="8" t="s">
        <v>352</v>
      </c>
      <c r="C34" s="15" t="s">
        <v>353</v>
      </c>
      <c r="D34" s="16">
        <f>411.3*1.06</f>
        <v>435.978</v>
      </c>
      <c r="E34" s="34">
        <f>D34*1.07</f>
        <v>466.49646</v>
      </c>
    </row>
    <row r="35" spans="2:5" ht="67.5" customHeight="1">
      <c r="B35" s="8" t="s">
        <v>354</v>
      </c>
      <c r="C35" s="35" t="s">
        <v>355</v>
      </c>
      <c r="D35" s="16">
        <f>546.7*1.06</f>
        <v>579.5020000000001</v>
      </c>
      <c r="E35" s="34">
        <f>D35*1.07</f>
        <v>620.0671400000001</v>
      </c>
    </row>
    <row r="36" spans="2:5" ht="47.25">
      <c r="B36" s="32" t="s">
        <v>378</v>
      </c>
      <c r="C36" s="15" t="s">
        <v>176</v>
      </c>
      <c r="D36" s="16">
        <v>150</v>
      </c>
      <c r="E36" s="41">
        <f>D36*1.15+500</f>
        <v>672.5</v>
      </c>
    </row>
    <row r="37" spans="2:5" ht="15.75">
      <c r="B37" s="221" t="s">
        <v>177</v>
      </c>
      <c r="C37" s="222"/>
      <c r="D37" s="12">
        <f>D10+D32</f>
        <v>98009.39200000002</v>
      </c>
      <c r="E37" s="12">
        <f>E10+E32</f>
        <v>101725.4986</v>
      </c>
    </row>
  </sheetData>
  <sheetProtection/>
  <mergeCells count="7">
    <mergeCell ref="B6:E6"/>
    <mergeCell ref="B7:E7"/>
    <mergeCell ref="B37:C3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B5" sqref="B5"/>
    </sheetView>
  </sheetViews>
  <sheetFormatPr defaultColWidth="9.00390625" defaultRowHeight="12.75"/>
  <cols>
    <col min="2" max="2" width="23.875" style="0" customWidth="1"/>
    <col min="3" max="3" width="38.75390625" style="0" customWidth="1"/>
    <col min="4" max="4" width="14.75390625" style="0" customWidth="1"/>
  </cols>
  <sheetData>
    <row r="1" spans="2:4" ht="15.75">
      <c r="B1" s="205" t="s">
        <v>193</v>
      </c>
      <c r="C1" s="205"/>
      <c r="D1" s="205"/>
    </row>
    <row r="2" spans="2:4" ht="15.75">
      <c r="B2" s="205" t="s">
        <v>142</v>
      </c>
      <c r="C2" s="205"/>
      <c r="D2" s="205"/>
    </row>
    <row r="3" spans="2:4" ht="15.75">
      <c r="B3" s="205" t="s">
        <v>143</v>
      </c>
      <c r="C3" s="205"/>
      <c r="D3" s="205"/>
    </row>
    <row r="4" spans="2:4" ht="15.75">
      <c r="B4" s="205" t="s">
        <v>120</v>
      </c>
      <c r="C4" s="205"/>
      <c r="D4" s="205"/>
    </row>
    <row r="5" spans="2:4" ht="15.75">
      <c r="B5" s="3"/>
      <c r="C5" s="3"/>
      <c r="D5" s="3"/>
    </row>
    <row r="6" spans="2:4" ht="15.75">
      <c r="B6" s="204" t="s">
        <v>175</v>
      </c>
      <c r="C6" s="204"/>
      <c r="D6" s="204"/>
    </row>
    <row r="7" spans="2:5" ht="14.25" customHeight="1">
      <c r="B7" s="197" t="s">
        <v>338</v>
      </c>
      <c r="C7" s="197"/>
      <c r="D7" s="197"/>
      <c r="E7" s="28"/>
    </row>
    <row r="8" spans="2:4" ht="13.5" customHeight="1">
      <c r="B8" s="197" t="s">
        <v>385</v>
      </c>
      <c r="C8" s="197"/>
      <c r="D8" s="197"/>
    </row>
    <row r="10" spans="2:4" ht="31.5">
      <c r="B10" s="27" t="s">
        <v>340</v>
      </c>
      <c r="C10" s="9" t="s">
        <v>339</v>
      </c>
      <c r="D10" s="6" t="s">
        <v>192</v>
      </c>
    </row>
    <row r="11" spans="2:4" ht="15.75">
      <c r="B11" s="13">
        <v>20000000000000000</v>
      </c>
      <c r="C11" s="14" t="s">
        <v>175</v>
      </c>
      <c r="D11" s="12">
        <f>D12+D13+D14</f>
        <v>5741.2</v>
      </c>
    </row>
    <row r="12" spans="2:4" ht="63">
      <c r="B12" s="32" t="s">
        <v>377</v>
      </c>
      <c r="C12" s="15" t="s">
        <v>351</v>
      </c>
      <c r="D12" s="16">
        <v>4783.2</v>
      </c>
    </row>
    <row r="13" spans="2:4" ht="78.75">
      <c r="B13" s="8" t="s">
        <v>352</v>
      </c>
      <c r="C13" s="15" t="s">
        <v>353</v>
      </c>
      <c r="D13" s="16">
        <v>411.3</v>
      </c>
    </row>
    <row r="14" spans="2:4" ht="63">
      <c r="B14" s="8" t="s">
        <v>354</v>
      </c>
      <c r="C14" s="35" t="s">
        <v>355</v>
      </c>
      <c r="D14" s="16">
        <v>546.7</v>
      </c>
    </row>
  </sheetData>
  <sheetProtection/>
  <mergeCells count="7">
    <mergeCell ref="B6:D6"/>
    <mergeCell ref="B8:D8"/>
    <mergeCell ref="B7:D7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0.625" style="0" customWidth="1"/>
    <col min="2" max="2" width="40.25390625" style="0" customWidth="1"/>
    <col min="3" max="3" width="12.25390625" style="0" customWidth="1"/>
    <col min="4" max="4" width="12.125" style="0" customWidth="1"/>
  </cols>
  <sheetData>
    <row r="1" spans="1:4" ht="15.75">
      <c r="A1" s="205" t="s">
        <v>194</v>
      </c>
      <c r="B1" s="205"/>
      <c r="C1" s="205"/>
      <c r="D1" s="205"/>
    </row>
    <row r="2" spans="1:4" ht="15.75">
      <c r="A2" s="205" t="s">
        <v>142</v>
      </c>
      <c r="B2" s="205"/>
      <c r="C2" s="205"/>
      <c r="D2" s="205"/>
    </row>
    <row r="3" spans="1:4" ht="15.75">
      <c r="A3" s="205" t="s">
        <v>143</v>
      </c>
      <c r="B3" s="205"/>
      <c r="C3" s="205"/>
      <c r="D3" s="205"/>
    </row>
    <row r="4" spans="1:4" ht="15.75">
      <c r="A4" s="205" t="s">
        <v>120</v>
      </c>
      <c r="B4" s="205"/>
      <c r="C4" s="205"/>
      <c r="D4" s="205"/>
    </row>
    <row r="5" spans="1:4" ht="15.75">
      <c r="A5" s="3"/>
      <c r="B5" s="3"/>
      <c r="C5" s="3"/>
      <c r="D5" s="3"/>
    </row>
    <row r="6" spans="1:4" ht="15.75">
      <c r="A6" s="204" t="s">
        <v>175</v>
      </c>
      <c r="B6" s="204"/>
      <c r="C6" s="204"/>
      <c r="D6" s="204"/>
    </row>
    <row r="7" spans="1:4" ht="15.75">
      <c r="A7" s="197" t="s">
        <v>338</v>
      </c>
      <c r="B7" s="197"/>
      <c r="C7" s="197"/>
      <c r="D7" s="197"/>
    </row>
    <row r="8" spans="1:4" ht="15.75">
      <c r="A8" s="197" t="s">
        <v>386</v>
      </c>
      <c r="B8" s="197"/>
      <c r="C8" s="197"/>
      <c r="D8" s="197"/>
    </row>
    <row r="10" spans="1:4" ht="47.25">
      <c r="A10" s="27" t="s">
        <v>340</v>
      </c>
      <c r="B10" s="9" t="s">
        <v>339</v>
      </c>
      <c r="C10" s="6" t="s">
        <v>343</v>
      </c>
      <c r="D10" s="6" t="s">
        <v>387</v>
      </c>
    </row>
    <row r="11" spans="1:4" ht="15" customHeight="1">
      <c r="A11" s="13">
        <v>20000000000000000</v>
      </c>
      <c r="B11" s="14" t="s">
        <v>175</v>
      </c>
      <c r="C11" s="12">
        <f>C12+C13+C14</f>
        <v>6798.68</v>
      </c>
      <c r="D11" s="12">
        <f>D12+D13+D14</f>
        <v>7274.587600000001</v>
      </c>
    </row>
    <row r="12" spans="1:4" ht="63">
      <c r="A12" s="32" t="s">
        <v>377</v>
      </c>
      <c r="B12" s="15" t="s">
        <v>351</v>
      </c>
      <c r="C12" s="16">
        <f>'Прил.4 Доходы 15-16'!D33</f>
        <v>5783.2</v>
      </c>
      <c r="D12" s="23">
        <f>'Прил.4 Доходы 15-16'!E33</f>
        <v>6188.024</v>
      </c>
    </row>
    <row r="13" spans="1:4" ht="78.75">
      <c r="A13" s="8" t="s">
        <v>352</v>
      </c>
      <c r="B13" s="15" t="s">
        <v>353</v>
      </c>
      <c r="C13" s="16">
        <f>411.3*1.06</f>
        <v>435.978</v>
      </c>
      <c r="D13" s="34">
        <f>C13*1.07</f>
        <v>466.49646</v>
      </c>
    </row>
    <row r="14" spans="1:4" ht="63">
      <c r="A14" s="8" t="s">
        <v>354</v>
      </c>
      <c r="B14" s="35" t="s">
        <v>355</v>
      </c>
      <c r="C14" s="16">
        <f>546.7*1.06</f>
        <v>579.5020000000001</v>
      </c>
      <c r="D14" s="34">
        <f>C14*1.07</f>
        <v>620.0671400000001</v>
      </c>
    </row>
  </sheetData>
  <sheetProtection/>
  <mergeCells count="7">
    <mergeCell ref="A6:D6"/>
    <mergeCell ref="A7:D7"/>
    <mergeCell ref="A8:D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3"/>
  <sheetViews>
    <sheetView zoomScale="110" zoomScaleNormal="110" workbookViewId="0" topLeftCell="A1">
      <selection activeCell="A5" sqref="A5"/>
    </sheetView>
  </sheetViews>
  <sheetFormatPr defaultColWidth="9.00390625" defaultRowHeight="12.75"/>
  <cols>
    <col min="1" max="1" width="80.00390625" style="0" customWidth="1"/>
    <col min="2" max="2" width="17.00390625" style="0" customWidth="1"/>
    <col min="5" max="5" width="11.625" style="0" customWidth="1"/>
  </cols>
  <sheetData>
    <row r="1" spans="1:5" ht="15.75">
      <c r="A1" s="205" t="s">
        <v>210</v>
      </c>
      <c r="B1" s="205"/>
      <c r="C1" s="205"/>
      <c r="D1" s="205"/>
      <c r="E1" s="205"/>
    </row>
    <row r="2" spans="1:5" ht="15.75">
      <c r="A2" s="205" t="s">
        <v>142</v>
      </c>
      <c r="B2" s="205"/>
      <c r="C2" s="205"/>
      <c r="D2" s="205"/>
      <c r="E2" s="205"/>
    </row>
    <row r="3" spans="1:5" ht="13.5" customHeight="1">
      <c r="A3" s="205" t="s">
        <v>143</v>
      </c>
      <c r="B3" s="205"/>
      <c r="C3" s="205"/>
      <c r="D3" s="205"/>
      <c r="E3" s="205"/>
    </row>
    <row r="4" spans="1:5" ht="15.75">
      <c r="A4" s="205" t="s">
        <v>120</v>
      </c>
      <c r="B4" s="205"/>
      <c r="C4" s="205"/>
      <c r="D4" s="205"/>
      <c r="E4" s="205"/>
    </row>
    <row r="6" spans="1:5" ht="103.5" customHeight="1">
      <c r="A6" s="198" t="s">
        <v>392</v>
      </c>
      <c r="B6" s="198"/>
      <c r="C6" s="198"/>
      <c r="D6" s="198"/>
      <c r="E6" s="198"/>
    </row>
    <row r="8" spans="1:5" ht="31.5">
      <c r="A8" s="52" t="s">
        <v>156</v>
      </c>
      <c r="B8" s="51" t="s">
        <v>388</v>
      </c>
      <c r="C8" s="51" t="s">
        <v>389</v>
      </c>
      <c r="D8" s="51" t="s">
        <v>390</v>
      </c>
      <c r="E8" s="51" t="s">
        <v>391</v>
      </c>
    </row>
    <row r="9" spans="1:5" ht="61.5" customHeight="1">
      <c r="A9" s="49" t="s">
        <v>99</v>
      </c>
      <c r="B9" s="118" t="s">
        <v>425</v>
      </c>
      <c r="C9" s="118"/>
      <c r="D9" s="119"/>
      <c r="E9" s="60">
        <f>E10+E13+E18+E23+E26+E31</f>
        <v>12217.5</v>
      </c>
    </row>
    <row r="10" spans="1:5" ht="31.5">
      <c r="A10" s="68" t="s">
        <v>430</v>
      </c>
      <c r="B10" s="122" t="s">
        <v>100</v>
      </c>
      <c r="C10" s="122"/>
      <c r="D10" s="123"/>
      <c r="E10" s="64">
        <f>E11</f>
        <v>150</v>
      </c>
    </row>
    <row r="11" spans="1:5" ht="31.5">
      <c r="A11" s="68" t="s">
        <v>415</v>
      </c>
      <c r="B11" s="122" t="s">
        <v>100</v>
      </c>
      <c r="C11" s="122">
        <v>244</v>
      </c>
      <c r="D11" s="123"/>
      <c r="E11" s="64">
        <f>150</f>
        <v>150</v>
      </c>
    </row>
    <row r="12" spans="1:5" ht="15.75">
      <c r="A12" s="68" t="s">
        <v>125</v>
      </c>
      <c r="B12" s="122" t="s">
        <v>100</v>
      </c>
      <c r="C12" s="122">
        <v>244</v>
      </c>
      <c r="D12" s="123" t="s">
        <v>136</v>
      </c>
      <c r="E12" s="64">
        <v>150</v>
      </c>
    </row>
    <row r="13" spans="1:5" ht="15.75">
      <c r="A13" s="68" t="s">
        <v>433</v>
      </c>
      <c r="B13" s="122" t="s">
        <v>101</v>
      </c>
      <c r="C13" s="122"/>
      <c r="D13" s="123"/>
      <c r="E13" s="64">
        <f>E14+E16</f>
        <v>2922.3</v>
      </c>
    </row>
    <row r="14" spans="1:5" ht="31.5">
      <c r="A14" s="2" t="s">
        <v>434</v>
      </c>
      <c r="B14" s="122" t="s">
        <v>101</v>
      </c>
      <c r="C14" s="122">
        <v>243</v>
      </c>
      <c r="D14" s="123"/>
      <c r="E14" s="64">
        <f>E15</f>
        <v>800</v>
      </c>
    </row>
    <row r="15" spans="1:5" ht="15.75">
      <c r="A15" s="2" t="s">
        <v>128</v>
      </c>
      <c r="B15" s="122" t="s">
        <v>101</v>
      </c>
      <c r="C15" s="122">
        <v>243</v>
      </c>
      <c r="D15" s="123" t="s">
        <v>139</v>
      </c>
      <c r="E15" s="64">
        <v>800</v>
      </c>
    </row>
    <row r="16" spans="1:5" ht="31.5">
      <c r="A16" s="68" t="s">
        <v>415</v>
      </c>
      <c r="B16" s="122" t="s">
        <v>101</v>
      </c>
      <c r="C16" s="122">
        <v>244</v>
      </c>
      <c r="D16" s="123"/>
      <c r="E16" s="64">
        <f>E17</f>
        <v>2122.3</v>
      </c>
    </row>
    <row r="17" spans="1:5" ht="15.75">
      <c r="A17" s="2" t="s">
        <v>128</v>
      </c>
      <c r="B17" s="122" t="s">
        <v>101</v>
      </c>
      <c r="C17" s="122">
        <v>244</v>
      </c>
      <c r="D17" s="123" t="s">
        <v>139</v>
      </c>
      <c r="E17" s="64">
        <v>2122.3</v>
      </c>
    </row>
    <row r="18" spans="1:5" ht="31.5">
      <c r="A18" s="68" t="s">
        <v>435</v>
      </c>
      <c r="B18" s="122" t="s">
        <v>102</v>
      </c>
      <c r="C18" s="122"/>
      <c r="D18" s="123"/>
      <c r="E18" s="64">
        <f>E19+E21</f>
        <v>3150</v>
      </c>
    </row>
    <row r="19" spans="1:5" ht="31.5">
      <c r="A19" s="75" t="s">
        <v>415</v>
      </c>
      <c r="B19" s="122" t="s">
        <v>102</v>
      </c>
      <c r="C19" s="124">
        <v>244</v>
      </c>
      <c r="D19" s="125"/>
      <c r="E19" s="72">
        <f>E20</f>
        <v>3150</v>
      </c>
    </row>
    <row r="20" spans="1:5" ht="15.75">
      <c r="A20" s="75" t="s">
        <v>125</v>
      </c>
      <c r="B20" s="122" t="s">
        <v>102</v>
      </c>
      <c r="C20" s="124">
        <v>244</v>
      </c>
      <c r="D20" s="125" t="s">
        <v>136</v>
      </c>
      <c r="E20" s="72">
        <f>2550+600</f>
        <v>3150</v>
      </c>
    </row>
    <row r="21" spans="1:5" ht="31.5">
      <c r="A21" s="11" t="s">
        <v>438</v>
      </c>
      <c r="B21" s="122" t="s">
        <v>102</v>
      </c>
      <c r="C21" s="124">
        <v>411</v>
      </c>
      <c r="D21" s="125"/>
      <c r="E21" s="72">
        <f>E22</f>
        <v>0</v>
      </c>
    </row>
    <row r="22" spans="1:5" ht="15.75">
      <c r="A22" s="75" t="s">
        <v>127</v>
      </c>
      <c r="B22" s="122" t="s">
        <v>102</v>
      </c>
      <c r="C22" s="124">
        <v>411</v>
      </c>
      <c r="D22" s="125" t="s">
        <v>138</v>
      </c>
      <c r="E22" s="72">
        <v>0</v>
      </c>
    </row>
    <row r="23" spans="1:5" ht="31.5">
      <c r="A23" s="68" t="s">
        <v>439</v>
      </c>
      <c r="B23" s="122" t="s">
        <v>103</v>
      </c>
      <c r="C23" s="122"/>
      <c r="D23" s="123"/>
      <c r="E23" s="64">
        <f>E24</f>
        <v>1000</v>
      </c>
    </row>
    <row r="24" spans="1:5" ht="31.5">
      <c r="A24" s="2" t="s">
        <v>434</v>
      </c>
      <c r="B24" s="122" t="s">
        <v>103</v>
      </c>
      <c r="C24" s="122">
        <v>243</v>
      </c>
      <c r="D24" s="123"/>
      <c r="E24" s="64">
        <f>E25</f>
        <v>1000</v>
      </c>
    </row>
    <row r="25" spans="1:5" ht="15.75">
      <c r="A25" s="68" t="s">
        <v>127</v>
      </c>
      <c r="B25" s="122" t="s">
        <v>103</v>
      </c>
      <c r="C25" s="122">
        <v>243</v>
      </c>
      <c r="D25" s="123" t="s">
        <v>138</v>
      </c>
      <c r="E25" s="64">
        <v>1000</v>
      </c>
    </row>
    <row r="26" spans="1:5" ht="15.75">
      <c r="A26" s="68" t="s">
        <v>440</v>
      </c>
      <c r="B26" s="122" t="s">
        <v>104</v>
      </c>
      <c r="C26" s="122"/>
      <c r="D26" s="123"/>
      <c r="E26" s="64">
        <f>E27+E29</f>
        <v>3335.5</v>
      </c>
    </row>
    <row r="27" spans="1:5" ht="31.5">
      <c r="A27" s="2" t="s">
        <v>442</v>
      </c>
      <c r="B27" s="122" t="s">
        <v>104</v>
      </c>
      <c r="C27" s="122">
        <v>810</v>
      </c>
      <c r="D27" s="123"/>
      <c r="E27" s="64">
        <f>E28</f>
        <v>3198.8</v>
      </c>
    </row>
    <row r="28" spans="1:5" ht="15.75">
      <c r="A28" s="2" t="s">
        <v>126</v>
      </c>
      <c r="B28" s="122" t="s">
        <v>104</v>
      </c>
      <c r="C28" s="122">
        <v>810</v>
      </c>
      <c r="D28" s="123" t="s">
        <v>137</v>
      </c>
      <c r="E28" s="64">
        <f>5024.3-1825.5</f>
        <v>3198.8</v>
      </c>
    </row>
    <row r="29" spans="1:5" ht="31.5">
      <c r="A29" s="68" t="s">
        <v>415</v>
      </c>
      <c r="B29" s="122" t="s">
        <v>104</v>
      </c>
      <c r="C29" s="122">
        <v>244</v>
      </c>
      <c r="D29" s="123"/>
      <c r="E29" s="64">
        <f>E30</f>
        <v>136.7</v>
      </c>
    </row>
    <row r="30" spans="1:5" ht="15.75">
      <c r="A30" s="2" t="s">
        <v>128</v>
      </c>
      <c r="B30" s="122" t="s">
        <v>104</v>
      </c>
      <c r="C30" s="122">
        <v>244</v>
      </c>
      <c r="D30" s="123" t="s">
        <v>139</v>
      </c>
      <c r="E30" s="64">
        <v>136.7</v>
      </c>
    </row>
    <row r="31" spans="1:5" ht="31.5">
      <c r="A31" s="2" t="s">
        <v>443</v>
      </c>
      <c r="B31" s="122" t="s">
        <v>105</v>
      </c>
      <c r="C31" s="122"/>
      <c r="D31" s="123"/>
      <c r="E31" s="64">
        <f>E32</f>
        <v>1659.7</v>
      </c>
    </row>
    <row r="32" spans="1:5" ht="31.5">
      <c r="A32" s="68" t="s">
        <v>415</v>
      </c>
      <c r="B32" s="122" t="s">
        <v>105</v>
      </c>
      <c r="C32" s="122">
        <v>244</v>
      </c>
      <c r="D32" s="123"/>
      <c r="E32" s="64">
        <f>E33</f>
        <v>1659.7</v>
      </c>
    </row>
    <row r="33" spans="1:5" ht="15.75">
      <c r="A33" s="2" t="s">
        <v>126</v>
      </c>
      <c r="B33" s="122" t="s">
        <v>105</v>
      </c>
      <c r="C33" s="122">
        <v>244</v>
      </c>
      <c r="D33" s="123" t="s">
        <v>137</v>
      </c>
      <c r="E33" s="64">
        <f>1159.7+500</f>
        <v>1659.7</v>
      </c>
    </row>
    <row r="34" spans="1:5" ht="47.25">
      <c r="A34" s="108" t="s">
        <v>448</v>
      </c>
      <c r="B34" s="118" t="s">
        <v>449</v>
      </c>
      <c r="C34" s="118"/>
      <c r="D34" s="119"/>
      <c r="E34" s="60">
        <f>E35+E58+E70+E90+E106+E116</f>
        <v>5944</v>
      </c>
    </row>
    <row r="35" spans="1:5" ht="47.25">
      <c r="A35" s="106" t="s">
        <v>450</v>
      </c>
      <c r="B35" s="120" t="s">
        <v>451</v>
      </c>
      <c r="C35" s="120"/>
      <c r="D35" s="121"/>
      <c r="E35" s="107">
        <f>E36+E41+E44+E47+E52+E55</f>
        <v>2437</v>
      </c>
    </row>
    <row r="36" spans="1:5" ht="31.5">
      <c r="A36" s="68" t="s">
        <v>453</v>
      </c>
      <c r="B36" s="122" t="s">
        <v>454</v>
      </c>
      <c r="C36" s="122"/>
      <c r="D36" s="123"/>
      <c r="E36" s="64">
        <f>E37+E39</f>
        <v>940</v>
      </c>
    </row>
    <row r="37" spans="1:5" ht="31.5">
      <c r="A37" s="61" t="s">
        <v>415</v>
      </c>
      <c r="B37" s="122" t="s">
        <v>454</v>
      </c>
      <c r="C37" s="122">
        <v>244</v>
      </c>
      <c r="D37" s="123"/>
      <c r="E37" s="64">
        <f>E38</f>
        <v>930</v>
      </c>
    </row>
    <row r="38" spans="1:5" ht="15.75">
      <c r="A38" s="61" t="s">
        <v>124</v>
      </c>
      <c r="B38" s="122" t="s">
        <v>454</v>
      </c>
      <c r="C38" s="122">
        <v>244</v>
      </c>
      <c r="D38" s="123" t="s">
        <v>152</v>
      </c>
      <c r="E38" s="64">
        <v>930</v>
      </c>
    </row>
    <row r="39" spans="1:5" ht="15.75">
      <c r="A39" s="2" t="s">
        <v>455</v>
      </c>
      <c r="B39" s="122" t="s">
        <v>454</v>
      </c>
      <c r="C39" s="122">
        <v>350</v>
      </c>
      <c r="D39" s="123"/>
      <c r="E39" s="64">
        <f>E40</f>
        <v>10</v>
      </c>
    </row>
    <row r="40" spans="1:5" ht="15.75">
      <c r="A40" s="61" t="s">
        <v>124</v>
      </c>
      <c r="B40" s="122" t="s">
        <v>454</v>
      </c>
      <c r="C40" s="122">
        <v>350</v>
      </c>
      <c r="D40" s="123" t="s">
        <v>152</v>
      </c>
      <c r="E40" s="64">
        <v>10</v>
      </c>
    </row>
    <row r="41" spans="1:5" ht="15.75">
      <c r="A41" s="68" t="s">
        <v>456</v>
      </c>
      <c r="B41" s="122" t="s">
        <v>457</v>
      </c>
      <c r="C41" s="122"/>
      <c r="D41" s="123"/>
      <c r="E41" s="64">
        <f>E42</f>
        <v>185</v>
      </c>
    </row>
    <row r="42" spans="1:5" ht="31.5">
      <c r="A42" s="61" t="s">
        <v>415</v>
      </c>
      <c r="B42" s="122" t="s">
        <v>457</v>
      </c>
      <c r="C42" s="122">
        <v>244</v>
      </c>
      <c r="D42" s="123"/>
      <c r="E42" s="64">
        <f>E43</f>
        <v>185</v>
      </c>
    </row>
    <row r="43" spans="1:5" ht="15.75">
      <c r="A43" s="61" t="s">
        <v>124</v>
      </c>
      <c r="B43" s="122" t="s">
        <v>457</v>
      </c>
      <c r="C43" s="122">
        <v>244</v>
      </c>
      <c r="D43" s="123" t="s">
        <v>152</v>
      </c>
      <c r="E43" s="64">
        <v>185</v>
      </c>
    </row>
    <row r="44" spans="1:5" ht="15.75">
      <c r="A44" s="68" t="s">
        <v>458</v>
      </c>
      <c r="B44" s="122" t="s">
        <v>459</v>
      </c>
      <c r="C44" s="122"/>
      <c r="D44" s="123"/>
      <c r="E44" s="64">
        <f>E45</f>
        <v>107</v>
      </c>
    </row>
    <row r="45" spans="1:5" ht="31.5">
      <c r="A45" s="61" t="s">
        <v>415</v>
      </c>
      <c r="B45" s="122" t="s">
        <v>459</v>
      </c>
      <c r="C45" s="122">
        <v>244</v>
      </c>
      <c r="D45" s="123"/>
      <c r="E45" s="64">
        <f>E46</f>
        <v>107</v>
      </c>
    </row>
    <row r="46" spans="1:5" ht="15.75">
      <c r="A46" s="61" t="s">
        <v>124</v>
      </c>
      <c r="B46" s="122" t="s">
        <v>459</v>
      </c>
      <c r="C46" s="122">
        <v>244</v>
      </c>
      <c r="D46" s="123" t="s">
        <v>152</v>
      </c>
      <c r="E46" s="64">
        <v>107</v>
      </c>
    </row>
    <row r="47" spans="1:5" ht="15.75">
      <c r="A47" s="68" t="s">
        <v>460</v>
      </c>
      <c r="B47" s="122" t="s">
        <v>461</v>
      </c>
      <c r="C47" s="122"/>
      <c r="D47" s="123"/>
      <c r="E47" s="64">
        <f>E48+E50</f>
        <v>70</v>
      </c>
    </row>
    <row r="48" spans="1:5" ht="15.75">
      <c r="A48" s="2" t="s">
        <v>455</v>
      </c>
      <c r="B48" s="122" t="s">
        <v>461</v>
      </c>
      <c r="C48" s="122">
        <v>350</v>
      </c>
      <c r="D48" s="123"/>
      <c r="E48" s="64">
        <f>E49</f>
        <v>10</v>
      </c>
    </row>
    <row r="49" spans="1:5" ht="15.75">
      <c r="A49" s="61" t="s">
        <v>124</v>
      </c>
      <c r="B49" s="122" t="s">
        <v>461</v>
      </c>
      <c r="C49" s="122">
        <v>350</v>
      </c>
      <c r="D49" s="123" t="s">
        <v>152</v>
      </c>
      <c r="E49" s="64">
        <v>10</v>
      </c>
    </row>
    <row r="50" spans="1:5" ht="31.5">
      <c r="A50" s="61" t="s">
        <v>415</v>
      </c>
      <c r="B50" s="122" t="s">
        <v>461</v>
      </c>
      <c r="C50" s="122">
        <v>244</v>
      </c>
      <c r="D50" s="123"/>
      <c r="E50" s="64">
        <f>E51</f>
        <v>60</v>
      </c>
    </row>
    <row r="51" spans="1:5" ht="15.75">
      <c r="A51" s="61" t="s">
        <v>128</v>
      </c>
      <c r="B51" s="122" t="s">
        <v>461</v>
      </c>
      <c r="C51" s="122">
        <v>244</v>
      </c>
      <c r="D51" s="123" t="s">
        <v>139</v>
      </c>
      <c r="E51" s="64">
        <v>60</v>
      </c>
    </row>
    <row r="52" spans="1:5" ht="15.75">
      <c r="A52" s="68" t="s">
        <v>462</v>
      </c>
      <c r="B52" s="122" t="s">
        <v>463</v>
      </c>
      <c r="C52" s="122"/>
      <c r="D52" s="123"/>
      <c r="E52" s="64">
        <f>E53</f>
        <v>905</v>
      </c>
    </row>
    <row r="53" spans="1:5" ht="31.5">
      <c r="A53" s="61" t="s">
        <v>415</v>
      </c>
      <c r="B53" s="122" t="s">
        <v>463</v>
      </c>
      <c r="C53" s="122">
        <v>244</v>
      </c>
      <c r="D53" s="123"/>
      <c r="E53" s="64">
        <f>E54</f>
        <v>905</v>
      </c>
    </row>
    <row r="54" spans="1:5" ht="15.75">
      <c r="A54" s="61" t="s">
        <v>124</v>
      </c>
      <c r="B54" s="122" t="s">
        <v>463</v>
      </c>
      <c r="C54" s="122">
        <v>244</v>
      </c>
      <c r="D54" s="123" t="s">
        <v>152</v>
      </c>
      <c r="E54" s="64">
        <v>905</v>
      </c>
    </row>
    <row r="55" spans="1:5" ht="31.5">
      <c r="A55" s="68" t="s">
        <v>464</v>
      </c>
      <c r="B55" s="122" t="s">
        <v>465</v>
      </c>
      <c r="C55" s="122"/>
      <c r="D55" s="123"/>
      <c r="E55" s="64">
        <f>E56</f>
        <v>230</v>
      </c>
    </row>
    <row r="56" spans="1:5" ht="31.5">
      <c r="A56" s="61" t="s">
        <v>415</v>
      </c>
      <c r="B56" s="122" t="s">
        <v>465</v>
      </c>
      <c r="C56" s="122">
        <v>244</v>
      </c>
      <c r="D56" s="123"/>
      <c r="E56" s="64">
        <f>E57</f>
        <v>230</v>
      </c>
    </row>
    <row r="57" spans="1:5" ht="15.75">
      <c r="A57" s="61" t="s">
        <v>124</v>
      </c>
      <c r="B57" s="122" t="s">
        <v>465</v>
      </c>
      <c r="C57" s="122">
        <v>244</v>
      </c>
      <c r="D57" s="123" t="s">
        <v>152</v>
      </c>
      <c r="E57" s="64">
        <v>230</v>
      </c>
    </row>
    <row r="58" spans="1:5" ht="63">
      <c r="A58" s="106" t="s">
        <v>466</v>
      </c>
      <c r="B58" s="120" t="s">
        <v>467</v>
      </c>
      <c r="C58" s="122"/>
      <c r="D58" s="123"/>
      <c r="E58" s="107">
        <f>E59+E64+E67</f>
        <v>608</v>
      </c>
    </row>
    <row r="59" spans="1:5" ht="15.75">
      <c r="A59" s="68" t="s">
        <v>469</v>
      </c>
      <c r="B59" s="122" t="s">
        <v>470</v>
      </c>
      <c r="C59" s="122"/>
      <c r="D59" s="123"/>
      <c r="E59" s="64">
        <f>E60+E62</f>
        <v>513</v>
      </c>
    </row>
    <row r="60" spans="1:5" ht="31.5">
      <c r="A60" s="61" t="s">
        <v>415</v>
      </c>
      <c r="B60" s="122" t="s">
        <v>470</v>
      </c>
      <c r="C60" s="122">
        <v>244</v>
      </c>
      <c r="D60" s="123"/>
      <c r="E60" s="64">
        <f>E61</f>
        <v>333</v>
      </c>
    </row>
    <row r="61" spans="1:5" ht="15.75">
      <c r="A61" s="9" t="s">
        <v>153</v>
      </c>
      <c r="B61" s="122" t="s">
        <v>470</v>
      </c>
      <c r="C61" s="122">
        <v>244</v>
      </c>
      <c r="D61" s="123" t="s">
        <v>154</v>
      </c>
      <c r="E61" s="64">
        <v>333</v>
      </c>
    </row>
    <row r="62" spans="1:5" ht="15.75">
      <c r="A62" s="2" t="s">
        <v>471</v>
      </c>
      <c r="B62" s="122" t="s">
        <v>470</v>
      </c>
      <c r="C62" s="122">
        <v>852</v>
      </c>
      <c r="D62" s="123"/>
      <c r="E62" s="64">
        <f>E63</f>
        <v>180</v>
      </c>
    </row>
    <row r="63" spans="1:5" ht="15.75">
      <c r="A63" s="9" t="s">
        <v>153</v>
      </c>
      <c r="B63" s="122" t="s">
        <v>470</v>
      </c>
      <c r="C63" s="122">
        <v>852</v>
      </c>
      <c r="D63" s="123" t="s">
        <v>154</v>
      </c>
      <c r="E63" s="64">
        <v>180</v>
      </c>
    </row>
    <row r="64" spans="1:5" ht="15.75">
      <c r="A64" s="68" t="s">
        <v>472</v>
      </c>
      <c r="B64" s="122" t="s">
        <v>473</v>
      </c>
      <c r="C64" s="122"/>
      <c r="D64" s="123"/>
      <c r="E64" s="64">
        <f>E65</f>
        <v>30</v>
      </c>
    </row>
    <row r="65" spans="1:5" ht="31.5">
      <c r="A65" s="61" t="s">
        <v>415</v>
      </c>
      <c r="B65" s="122" t="s">
        <v>473</v>
      </c>
      <c r="C65" s="122">
        <v>244</v>
      </c>
      <c r="D65" s="123"/>
      <c r="E65" s="64">
        <f>E66</f>
        <v>30</v>
      </c>
    </row>
    <row r="66" spans="1:5" ht="15.75">
      <c r="A66" s="9" t="s">
        <v>153</v>
      </c>
      <c r="B66" s="122" t="s">
        <v>473</v>
      </c>
      <c r="C66" s="122">
        <v>244</v>
      </c>
      <c r="D66" s="123" t="s">
        <v>154</v>
      </c>
      <c r="E66" s="64">
        <v>30</v>
      </c>
    </row>
    <row r="67" spans="1:5" ht="31.5">
      <c r="A67" s="68" t="s">
        <v>474</v>
      </c>
      <c r="B67" s="122" t="s">
        <v>475</v>
      </c>
      <c r="C67" s="122"/>
      <c r="D67" s="123"/>
      <c r="E67" s="64">
        <f>E68</f>
        <v>65</v>
      </c>
    </row>
    <row r="68" spans="1:5" ht="31.5">
      <c r="A68" s="61" t="s">
        <v>415</v>
      </c>
      <c r="B68" s="122" t="s">
        <v>475</v>
      </c>
      <c r="C68" s="122">
        <v>244</v>
      </c>
      <c r="D68" s="123"/>
      <c r="E68" s="64">
        <f>E69</f>
        <v>65</v>
      </c>
    </row>
    <row r="69" spans="1:5" ht="15.75">
      <c r="A69" s="9" t="s">
        <v>153</v>
      </c>
      <c r="B69" s="122" t="s">
        <v>475</v>
      </c>
      <c r="C69" s="122">
        <v>244</v>
      </c>
      <c r="D69" s="123" t="s">
        <v>154</v>
      </c>
      <c r="E69" s="64">
        <v>65</v>
      </c>
    </row>
    <row r="70" spans="1:5" ht="47.25">
      <c r="A70" s="106" t="s">
        <v>476</v>
      </c>
      <c r="B70" s="120" t="s">
        <v>477</v>
      </c>
      <c r="C70" s="120"/>
      <c r="D70" s="121"/>
      <c r="E70" s="107">
        <f>E71+E74+E79+E84+E87</f>
        <v>1770</v>
      </c>
    </row>
    <row r="71" spans="1:5" ht="31.5">
      <c r="A71" s="68" t="s">
        <v>479</v>
      </c>
      <c r="B71" s="122" t="s">
        <v>480</v>
      </c>
      <c r="C71" s="122"/>
      <c r="D71" s="123"/>
      <c r="E71" s="64">
        <f>E72</f>
        <v>55</v>
      </c>
    </row>
    <row r="72" spans="1:5" ht="31.5">
      <c r="A72" s="61" t="s">
        <v>415</v>
      </c>
      <c r="B72" s="122" t="s">
        <v>480</v>
      </c>
      <c r="C72" s="122">
        <v>244</v>
      </c>
      <c r="D72" s="123"/>
      <c r="E72" s="64">
        <f>E73</f>
        <v>55</v>
      </c>
    </row>
    <row r="73" spans="1:5" ht="15.75">
      <c r="A73" s="68" t="s">
        <v>150</v>
      </c>
      <c r="B73" s="122" t="s">
        <v>480</v>
      </c>
      <c r="C73" s="122">
        <v>244</v>
      </c>
      <c r="D73" s="123" t="s">
        <v>140</v>
      </c>
      <c r="E73" s="64">
        <v>55</v>
      </c>
    </row>
    <row r="74" spans="1:5" ht="47.25">
      <c r="A74" s="68" t="s">
        <v>481</v>
      </c>
      <c r="B74" s="122" t="s">
        <v>482</v>
      </c>
      <c r="C74" s="122"/>
      <c r="D74" s="123"/>
      <c r="E74" s="64">
        <f>E75+E77</f>
        <v>190</v>
      </c>
    </row>
    <row r="75" spans="1:5" ht="15.75">
      <c r="A75" s="2" t="s">
        <v>483</v>
      </c>
      <c r="B75" s="122" t="s">
        <v>482</v>
      </c>
      <c r="C75" s="122">
        <v>111</v>
      </c>
      <c r="D75" s="123"/>
      <c r="E75" s="64">
        <f>E76</f>
        <v>150</v>
      </c>
    </row>
    <row r="76" spans="1:5" ht="15.75">
      <c r="A76" s="68" t="s">
        <v>150</v>
      </c>
      <c r="B76" s="122" t="s">
        <v>482</v>
      </c>
      <c r="C76" s="122">
        <v>111</v>
      </c>
      <c r="D76" s="123" t="s">
        <v>140</v>
      </c>
      <c r="E76" s="64">
        <v>150</v>
      </c>
    </row>
    <row r="77" spans="1:5" ht="31.5">
      <c r="A77" s="61" t="s">
        <v>415</v>
      </c>
      <c r="B77" s="122" t="s">
        <v>482</v>
      </c>
      <c r="C77" s="122">
        <v>244</v>
      </c>
      <c r="D77" s="123"/>
      <c r="E77" s="64">
        <f>E78</f>
        <v>40</v>
      </c>
    </row>
    <row r="78" spans="1:5" ht="15.75">
      <c r="A78" s="68" t="s">
        <v>150</v>
      </c>
      <c r="B78" s="122" t="s">
        <v>482</v>
      </c>
      <c r="C78" s="122">
        <v>244</v>
      </c>
      <c r="D78" s="123" t="s">
        <v>140</v>
      </c>
      <c r="E78" s="64">
        <v>40</v>
      </c>
    </row>
    <row r="79" spans="1:5" ht="31.5">
      <c r="A79" s="68" t="s">
        <v>484</v>
      </c>
      <c r="B79" s="122" t="s">
        <v>485</v>
      </c>
      <c r="C79" s="122"/>
      <c r="D79" s="123"/>
      <c r="E79" s="64">
        <f>E80+E82</f>
        <v>820</v>
      </c>
    </row>
    <row r="80" spans="1:5" ht="15.75">
      <c r="A80" s="2" t="s">
        <v>455</v>
      </c>
      <c r="B80" s="122" t="s">
        <v>485</v>
      </c>
      <c r="C80" s="122">
        <v>350</v>
      </c>
      <c r="D80" s="123"/>
      <c r="E80" s="64">
        <f>E81</f>
        <v>40</v>
      </c>
    </row>
    <row r="81" spans="1:5" ht="15.75">
      <c r="A81" s="68" t="s">
        <v>150</v>
      </c>
      <c r="B81" s="122" t="s">
        <v>485</v>
      </c>
      <c r="C81" s="122">
        <v>350</v>
      </c>
      <c r="D81" s="123" t="s">
        <v>140</v>
      </c>
      <c r="E81" s="64">
        <v>40</v>
      </c>
    </row>
    <row r="82" spans="1:5" ht="31.5">
      <c r="A82" s="61" t="s">
        <v>415</v>
      </c>
      <c r="B82" s="122" t="s">
        <v>485</v>
      </c>
      <c r="C82" s="122">
        <v>244</v>
      </c>
      <c r="D82" s="123"/>
      <c r="E82" s="64">
        <f>E83</f>
        <v>780</v>
      </c>
    </row>
    <row r="83" spans="1:5" ht="15.75">
      <c r="A83" s="68" t="s">
        <v>150</v>
      </c>
      <c r="B83" s="122" t="s">
        <v>485</v>
      </c>
      <c r="C83" s="122">
        <v>244</v>
      </c>
      <c r="D83" s="123" t="s">
        <v>140</v>
      </c>
      <c r="E83" s="64">
        <v>780</v>
      </c>
    </row>
    <row r="84" spans="1:5" ht="15.75">
      <c r="A84" s="68" t="s">
        <v>486</v>
      </c>
      <c r="B84" s="122" t="s">
        <v>487</v>
      </c>
      <c r="C84" s="122"/>
      <c r="D84" s="123"/>
      <c r="E84" s="64">
        <f>E85</f>
        <v>220</v>
      </c>
    </row>
    <row r="85" spans="1:5" ht="31.5">
      <c r="A85" s="61" t="s">
        <v>415</v>
      </c>
      <c r="B85" s="122" t="s">
        <v>487</v>
      </c>
      <c r="C85" s="122">
        <v>244</v>
      </c>
      <c r="D85" s="123"/>
      <c r="E85" s="64">
        <f>E86</f>
        <v>220</v>
      </c>
    </row>
    <row r="86" spans="1:5" ht="15.75">
      <c r="A86" s="68" t="s">
        <v>150</v>
      </c>
      <c r="B86" s="122" t="s">
        <v>487</v>
      </c>
      <c r="C86" s="122">
        <v>244</v>
      </c>
      <c r="D86" s="123" t="s">
        <v>140</v>
      </c>
      <c r="E86" s="64">
        <v>220</v>
      </c>
    </row>
    <row r="87" spans="1:5" ht="15.75">
      <c r="A87" s="68" t="s">
        <v>488</v>
      </c>
      <c r="B87" s="122" t="s">
        <v>489</v>
      </c>
      <c r="C87" s="122"/>
      <c r="D87" s="123"/>
      <c r="E87" s="64">
        <f>E88</f>
        <v>485</v>
      </c>
    </row>
    <row r="88" spans="1:5" ht="31.5">
      <c r="A88" s="61" t="s">
        <v>415</v>
      </c>
      <c r="B88" s="122" t="s">
        <v>489</v>
      </c>
      <c r="C88" s="122">
        <v>244</v>
      </c>
      <c r="D88" s="123"/>
      <c r="E88" s="64">
        <f>E89</f>
        <v>485</v>
      </c>
    </row>
    <row r="89" spans="1:5" ht="15.75">
      <c r="A89" s="68" t="s">
        <v>150</v>
      </c>
      <c r="B89" s="122" t="s">
        <v>489</v>
      </c>
      <c r="C89" s="122">
        <v>244</v>
      </c>
      <c r="D89" s="123" t="s">
        <v>140</v>
      </c>
      <c r="E89" s="64">
        <v>485</v>
      </c>
    </row>
    <row r="90" spans="1:5" ht="63">
      <c r="A90" s="106" t="s">
        <v>490</v>
      </c>
      <c r="B90" s="120" t="s">
        <v>491</v>
      </c>
      <c r="C90" s="120"/>
      <c r="D90" s="121"/>
      <c r="E90" s="107">
        <f>E91+E94+E97+E100+E103</f>
        <v>187</v>
      </c>
    </row>
    <row r="91" spans="1:5" ht="31.5">
      <c r="A91" s="68" t="s">
        <v>492</v>
      </c>
      <c r="B91" s="122" t="s">
        <v>493</v>
      </c>
      <c r="C91" s="122"/>
      <c r="D91" s="123"/>
      <c r="E91" s="64">
        <f>E92</f>
        <v>6</v>
      </c>
    </row>
    <row r="92" spans="1:5" ht="31.5">
      <c r="A92" s="61" t="s">
        <v>415</v>
      </c>
      <c r="B92" s="122" t="s">
        <v>493</v>
      </c>
      <c r="C92" s="122">
        <v>244</v>
      </c>
      <c r="D92" s="123"/>
      <c r="E92" s="64">
        <f>E93</f>
        <v>6</v>
      </c>
    </row>
    <row r="93" spans="1:5" ht="15.75">
      <c r="A93" s="68" t="s">
        <v>150</v>
      </c>
      <c r="B93" s="122" t="s">
        <v>493</v>
      </c>
      <c r="C93" s="122">
        <v>244</v>
      </c>
      <c r="D93" s="123" t="s">
        <v>140</v>
      </c>
      <c r="E93" s="64">
        <v>6</v>
      </c>
    </row>
    <row r="94" spans="1:5" ht="15.75">
      <c r="A94" s="68" t="s">
        <v>494</v>
      </c>
      <c r="B94" s="122" t="s">
        <v>495</v>
      </c>
      <c r="C94" s="122"/>
      <c r="D94" s="123"/>
      <c r="E94" s="64">
        <f>E95</f>
        <v>19</v>
      </c>
    </row>
    <row r="95" spans="1:5" ht="31.5">
      <c r="A95" s="61" t="s">
        <v>415</v>
      </c>
      <c r="B95" s="122" t="s">
        <v>495</v>
      </c>
      <c r="C95" s="122">
        <v>244</v>
      </c>
      <c r="D95" s="123"/>
      <c r="E95" s="64">
        <f>E96</f>
        <v>19</v>
      </c>
    </row>
    <row r="96" spans="1:5" ht="15.75">
      <c r="A96" s="68" t="s">
        <v>150</v>
      </c>
      <c r="B96" s="122" t="s">
        <v>495</v>
      </c>
      <c r="C96" s="122">
        <v>244</v>
      </c>
      <c r="D96" s="123" t="s">
        <v>140</v>
      </c>
      <c r="E96" s="64">
        <v>19</v>
      </c>
    </row>
    <row r="97" spans="1:5" ht="15.75">
      <c r="A97" s="68" t="s">
        <v>496</v>
      </c>
      <c r="B97" s="122" t="s">
        <v>497</v>
      </c>
      <c r="C97" s="122"/>
      <c r="D97" s="123"/>
      <c r="E97" s="64">
        <f>E98</f>
        <v>34</v>
      </c>
    </row>
    <row r="98" spans="1:5" ht="31.5">
      <c r="A98" s="61" t="s">
        <v>415</v>
      </c>
      <c r="B98" s="122" t="s">
        <v>497</v>
      </c>
      <c r="C98" s="122">
        <v>244</v>
      </c>
      <c r="D98" s="123"/>
      <c r="E98" s="64">
        <f>E99</f>
        <v>34</v>
      </c>
    </row>
    <row r="99" spans="1:5" ht="15.75">
      <c r="A99" s="68" t="s">
        <v>150</v>
      </c>
      <c r="B99" s="122" t="s">
        <v>497</v>
      </c>
      <c r="C99" s="122">
        <v>244</v>
      </c>
      <c r="D99" s="123" t="s">
        <v>140</v>
      </c>
      <c r="E99" s="64">
        <v>34</v>
      </c>
    </row>
    <row r="100" spans="1:5" ht="31.5">
      <c r="A100" s="68" t="s">
        <v>498</v>
      </c>
      <c r="B100" s="122" t="s">
        <v>499</v>
      </c>
      <c r="C100" s="122"/>
      <c r="D100" s="123"/>
      <c r="E100" s="64">
        <f>E101</f>
        <v>18</v>
      </c>
    </row>
    <row r="101" spans="1:5" ht="31.5">
      <c r="A101" s="61" t="s">
        <v>415</v>
      </c>
      <c r="B101" s="122" t="s">
        <v>499</v>
      </c>
      <c r="C101" s="122">
        <v>244</v>
      </c>
      <c r="D101" s="123"/>
      <c r="E101" s="64">
        <f>E102</f>
        <v>18</v>
      </c>
    </row>
    <row r="102" spans="1:5" ht="15.75">
      <c r="A102" s="68" t="s">
        <v>150</v>
      </c>
      <c r="B102" s="122" t="s">
        <v>499</v>
      </c>
      <c r="C102" s="122">
        <v>244</v>
      </c>
      <c r="D102" s="123" t="s">
        <v>140</v>
      </c>
      <c r="E102" s="64">
        <v>18</v>
      </c>
    </row>
    <row r="103" spans="1:5" ht="15.75">
      <c r="A103" s="68" t="s">
        <v>500</v>
      </c>
      <c r="B103" s="122" t="s">
        <v>501</v>
      </c>
      <c r="C103" s="122"/>
      <c r="D103" s="123"/>
      <c r="E103" s="64">
        <f>E104</f>
        <v>110</v>
      </c>
    </row>
    <row r="104" spans="1:5" ht="31.5">
      <c r="A104" s="61" t="s">
        <v>415</v>
      </c>
      <c r="B104" s="122" t="s">
        <v>501</v>
      </c>
      <c r="C104" s="122">
        <v>244</v>
      </c>
      <c r="D104" s="123"/>
      <c r="E104" s="64">
        <f>E105</f>
        <v>110</v>
      </c>
    </row>
    <row r="105" spans="1:5" ht="15.75">
      <c r="A105" s="68" t="s">
        <v>150</v>
      </c>
      <c r="B105" s="122" t="s">
        <v>501</v>
      </c>
      <c r="C105" s="122">
        <v>244</v>
      </c>
      <c r="D105" s="123" t="s">
        <v>140</v>
      </c>
      <c r="E105" s="64">
        <v>110</v>
      </c>
    </row>
    <row r="106" spans="1:5" ht="63">
      <c r="A106" s="106" t="s">
        <v>502</v>
      </c>
      <c r="B106" s="120" t="s">
        <v>503</v>
      </c>
      <c r="C106" s="120"/>
      <c r="D106" s="121"/>
      <c r="E106" s="107">
        <f>E107+E110+E113</f>
        <v>64</v>
      </c>
    </row>
    <row r="107" spans="1:5" ht="31.5">
      <c r="A107" s="68" t="s">
        <v>504</v>
      </c>
      <c r="B107" s="122" t="s">
        <v>505</v>
      </c>
      <c r="C107" s="122"/>
      <c r="D107" s="123"/>
      <c r="E107" s="64">
        <f>E108</f>
        <v>32</v>
      </c>
    </row>
    <row r="108" spans="1:5" ht="31.5">
      <c r="A108" s="61" t="s">
        <v>415</v>
      </c>
      <c r="B108" s="122" t="s">
        <v>505</v>
      </c>
      <c r="C108" s="122">
        <v>244</v>
      </c>
      <c r="D108" s="123"/>
      <c r="E108" s="64">
        <f>E109</f>
        <v>32</v>
      </c>
    </row>
    <row r="109" spans="1:5" ht="15.75">
      <c r="A109" s="68" t="s">
        <v>150</v>
      </c>
      <c r="B109" s="122" t="s">
        <v>505</v>
      </c>
      <c r="C109" s="122">
        <v>244</v>
      </c>
      <c r="D109" s="123" t="s">
        <v>140</v>
      </c>
      <c r="E109" s="64">
        <v>32</v>
      </c>
    </row>
    <row r="110" spans="1:5" ht="31.5">
      <c r="A110" s="68" t="s">
        <v>506</v>
      </c>
      <c r="B110" s="122" t="s">
        <v>507</v>
      </c>
      <c r="C110" s="122"/>
      <c r="D110" s="123"/>
      <c r="E110" s="64">
        <f>E111</f>
        <v>17</v>
      </c>
    </row>
    <row r="111" spans="1:5" ht="31.5">
      <c r="A111" s="61" t="s">
        <v>415</v>
      </c>
      <c r="B111" s="122" t="s">
        <v>507</v>
      </c>
      <c r="C111" s="122">
        <v>244</v>
      </c>
      <c r="D111" s="123"/>
      <c r="E111" s="64">
        <f>E112</f>
        <v>17</v>
      </c>
    </row>
    <row r="112" spans="1:5" ht="15.75">
      <c r="A112" s="68" t="s">
        <v>150</v>
      </c>
      <c r="B112" s="122" t="s">
        <v>507</v>
      </c>
      <c r="C112" s="122">
        <v>244</v>
      </c>
      <c r="D112" s="123" t="s">
        <v>140</v>
      </c>
      <c r="E112" s="64">
        <v>17</v>
      </c>
    </row>
    <row r="113" spans="1:5" ht="31.5">
      <c r="A113" s="68" t="s">
        <v>508</v>
      </c>
      <c r="B113" s="122" t="s">
        <v>509</v>
      </c>
      <c r="C113" s="122"/>
      <c r="D113" s="123"/>
      <c r="E113" s="64">
        <f>E114</f>
        <v>15</v>
      </c>
    </row>
    <row r="114" spans="1:5" ht="31.5">
      <c r="A114" s="61" t="s">
        <v>415</v>
      </c>
      <c r="B114" s="122" t="s">
        <v>509</v>
      </c>
      <c r="C114" s="122">
        <v>244</v>
      </c>
      <c r="D114" s="123"/>
      <c r="E114" s="64">
        <f>E115</f>
        <v>15</v>
      </c>
    </row>
    <row r="115" spans="1:5" ht="15.75">
      <c r="A115" s="68" t="s">
        <v>150</v>
      </c>
      <c r="B115" s="122" t="s">
        <v>509</v>
      </c>
      <c r="C115" s="122">
        <v>244</v>
      </c>
      <c r="D115" s="123" t="s">
        <v>140</v>
      </c>
      <c r="E115" s="64">
        <v>15</v>
      </c>
    </row>
    <row r="116" spans="1:5" ht="63">
      <c r="A116" s="106" t="s">
        <v>510</v>
      </c>
      <c r="B116" s="120" t="s">
        <v>511</v>
      </c>
      <c r="C116" s="120"/>
      <c r="D116" s="121"/>
      <c r="E116" s="107">
        <f>E117+E120+E123+E126</f>
        <v>878</v>
      </c>
    </row>
    <row r="117" spans="1:5" ht="31.5">
      <c r="A117" s="68" t="s">
        <v>512</v>
      </c>
      <c r="B117" s="122" t="s">
        <v>513</v>
      </c>
      <c r="C117" s="122"/>
      <c r="D117" s="123"/>
      <c r="E117" s="64">
        <f>E118</f>
        <v>100</v>
      </c>
    </row>
    <row r="118" spans="1:5" ht="31.5">
      <c r="A118" s="61" t="s">
        <v>415</v>
      </c>
      <c r="B118" s="122" t="s">
        <v>513</v>
      </c>
      <c r="C118" s="122">
        <v>244</v>
      </c>
      <c r="D118" s="123"/>
      <c r="E118" s="64">
        <f>E119</f>
        <v>100</v>
      </c>
    </row>
    <row r="119" spans="1:5" ht="15.75">
      <c r="A119" s="61" t="s">
        <v>124</v>
      </c>
      <c r="B119" s="122" t="s">
        <v>513</v>
      </c>
      <c r="C119" s="122">
        <v>244</v>
      </c>
      <c r="D119" s="123" t="s">
        <v>152</v>
      </c>
      <c r="E119" s="64">
        <v>100</v>
      </c>
    </row>
    <row r="120" spans="1:5" ht="15.75">
      <c r="A120" s="68" t="s">
        <v>514</v>
      </c>
      <c r="B120" s="122" t="s">
        <v>515</v>
      </c>
      <c r="C120" s="122"/>
      <c r="D120" s="123"/>
      <c r="E120" s="64">
        <f>E121</f>
        <v>12</v>
      </c>
    </row>
    <row r="121" spans="1:5" ht="15.75">
      <c r="A121" s="2" t="s">
        <v>455</v>
      </c>
      <c r="B121" s="122" t="s">
        <v>515</v>
      </c>
      <c r="C121" s="122">
        <v>350</v>
      </c>
      <c r="D121" s="123"/>
      <c r="E121" s="64">
        <f>E122</f>
        <v>12</v>
      </c>
    </row>
    <row r="122" spans="1:5" ht="15.75">
      <c r="A122" s="61" t="s">
        <v>124</v>
      </c>
      <c r="B122" s="122" t="s">
        <v>515</v>
      </c>
      <c r="C122" s="122">
        <v>350</v>
      </c>
      <c r="D122" s="123" t="s">
        <v>152</v>
      </c>
      <c r="E122" s="64">
        <v>12</v>
      </c>
    </row>
    <row r="123" spans="1:5" ht="15.75">
      <c r="A123" s="68" t="s">
        <v>516</v>
      </c>
      <c r="B123" s="122" t="s">
        <v>517</v>
      </c>
      <c r="C123" s="122"/>
      <c r="D123" s="123"/>
      <c r="E123" s="64">
        <f>E124</f>
        <v>666</v>
      </c>
    </row>
    <row r="124" spans="1:5" ht="31.5">
      <c r="A124" s="61" t="s">
        <v>415</v>
      </c>
      <c r="B124" s="122" t="s">
        <v>517</v>
      </c>
      <c r="C124" s="122">
        <v>244</v>
      </c>
      <c r="D124" s="123"/>
      <c r="E124" s="64">
        <f>E125</f>
        <v>666</v>
      </c>
    </row>
    <row r="125" spans="1:5" ht="15.75">
      <c r="A125" s="61" t="s">
        <v>124</v>
      </c>
      <c r="B125" s="122" t="s">
        <v>517</v>
      </c>
      <c r="C125" s="122">
        <v>244</v>
      </c>
      <c r="D125" s="123" t="s">
        <v>152</v>
      </c>
      <c r="E125" s="64">
        <v>666</v>
      </c>
    </row>
    <row r="126" spans="1:5" ht="31.5">
      <c r="A126" s="68" t="s">
        <v>519</v>
      </c>
      <c r="B126" s="122" t="s">
        <v>520</v>
      </c>
      <c r="C126" s="122"/>
      <c r="D126" s="123"/>
      <c r="E126" s="64">
        <f>E127</f>
        <v>100</v>
      </c>
    </row>
    <row r="127" spans="1:5" ht="31.5">
      <c r="A127" s="61" t="s">
        <v>415</v>
      </c>
      <c r="B127" s="122" t="s">
        <v>520</v>
      </c>
      <c r="C127" s="122">
        <v>244</v>
      </c>
      <c r="D127" s="123"/>
      <c r="E127" s="64">
        <f>E128</f>
        <v>100</v>
      </c>
    </row>
    <row r="128" spans="1:5" ht="15.75">
      <c r="A128" s="61" t="s">
        <v>130</v>
      </c>
      <c r="B128" s="122" t="s">
        <v>520</v>
      </c>
      <c r="C128" s="122">
        <v>244</v>
      </c>
      <c r="D128" s="123" t="s">
        <v>16</v>
      </c>
      <c r="E128" s="64">
        <v>100</v>
      </c>
    </row>
    <row r="129" spans="1:5" ht="29.25">
      <c r="A129" s="109" t="s">
        <v>521</v>
      </c>
      <c r="B129" s="134" t="s">
        <v>522</v>
      </c>
      <c r="C129" s="134"/>
      <c r="D129" s="119"/>
      <c r="E129" s="60">
        <f>E130+E151+E167</f>
        <v>25566.899999999998</v>
      </c>
    </row>
    <row r="130" spans="1:5" ht="15.75">
      <c r="A130" s="83" t="s">
        <v>523</v>
      </c>
      <c r="B130" s="135" t="s">
        <v>524</v>
      </c>
      <c r="C130" s="135"/>
      <c r="D130" s="139"/>
      <c r="E130" s="107">
        <f>E131+E140+E143+E148</f>
        <v>25000</v>
      </c>
    </row>
    <row r="131" spans="1:5" ht="30">
      <c r="A131" s="74" t="s">
        <v>526</v>
      </c>
      <c r="B131" s="122" t="s">
        <v>527</v>
      </c>
      <c r="C131" s="136"/>
      <c r="D131" s="123"/>
      <c r="E131" s="64">
        <f>E132+E134+E136+E138</f>
        <v>22897.1</v>
      </c>
    </row>
    <row r="132" spans="1:5" ht="31.5">
      <c r="A132" s="61" t="s">
        <v>445</v>
      </c>
      <c r="B132" s="122" t="s">
        <v>527</v>
      </c>
      <c r="C132" s="96">
        <v>111</v>
      </c>
      <c r="D132" s="138"/>
      <c r="E132" s="64">
        <f>E133</f>
        <v>16607.8</v>
      </c>
    </row>
    <row r="133" spans="1:5" ht="15.75">
      <c r="A133" s="2" t="s">
        <v>129</v>
      </c>
      <c r="B133" s="122" t="s">
        <v>527</v>
      </c>
      <c r="C133" s="96">
        <v>111</v>
      </c>
      <c r="D133" s="138" t="s">
        <v>141</v>
      </c>
      <c r="E133" s="64">
        <v>16607.8</v>
      </c>
    </row>
    <row r="134" spans="1:5" ht="15.75">
      <c r="A134" s="2" t="s">
        <v>446</v>
      </c>
      <c r="B134" s="122" t="s">
        <v>527</v>
      </c>
      <c r="C134" s="96">
        <v>112</v>
      </c>
      <c r="D134" s="138"/>
      <c r="E134" s="64">
        <f>E135</f>
        <v>130</v>
      </c>
    </row>
    <row r="135" spans="1:5" ht="15.75">
      <c r="A135" s="2" t="s">
        <v>129</v>
      </c>
      <c r="B135" s="122" t="s">
        <v>527</v>
      </c>
      <c r="C135" s="96">
        <v>112</v>
      </c>
      <c r="D135" s="138" t="s">
        <v>141</v>
      </c>
      <c r="E135" s="64">
        <f>20+110</f>
        <v>130</v>
      </c>
    </row>
    <row r="136" spans="1:5" ht="31.5">
      <c r="A136" s="61" t="s">
        <v>414</v>
      </c>
      <c r="B136" s="124" t="s">
        <v>527</v>
      </c>
      <c r="C136" s="96">
        <v>242</v>
      </c>
      <c r="D136" s="138"/>
      <c r="E136" s="72">
        <f>E137</f>
        <v>362.2</v>
      </c>
    </row>
    <row r="137" spans="1:5" ht="15.75">
      <c r="A137" s="11" t="s">
        <v>129</v>
      </c>
      <c r="B137" s="124" t="s">
        <v>527</v>
      </c>
      <c r="C137" s="96">
        <v>242</v>
      </c>
      <c r="D137" s="138" t="s">
        <v>141</v>
      </c>
      <c r="E137" s="72">
        <v>362.2</v>
      </c>
    </row>
    <row r="138" spans="1:5" ht="31.5">
      <c r="A138" s="61" t="s">
        <v>415</v>
      </c>
      <c r="B138" s="124" t="s">
        <v>527</v>
      </c>
      <c r="C138" s="96">
        <v>244</v>
      </c>
      <c r="D138" s="138"/>
      <c r="E138" s="72">
        <f>E139</f>
        <v>5797.1</v>
      </c>
    </row>
    <row r="139" spans="1:5" ht="15.75">
      <c r="A139" s="11" t="s">
        <v>129</v>
      </c>
      <c r="B139" s="124" t="s">
        <v>527</v>
      </c>
      <c r="C139" s="96">
        <v>244</v>
      </c>
      <c r="D139" s="138" t="s">
        <v>141</v>
      </c>
      <c r="E139" s="72">
        <v>5797.1</v>
      </c>
    </row>
    <row r="140" spans="1:5" ht="30">
      <c r="A140" s="84" t="s">
        <v>530</v>
      </c>
      <c r="B140" s="196" t="s">
        <v>531</v>
      </c>
      <c r="C140" s="196"/>
      <c r="D140" s="125"/>
      <c r="E140" s="72">
        <f>E141</f>
        <v>953.9</v>
      </c>
    </row>
    <row r="141" spans="1:5" ht="31.5">
      <c r="A141" s="61" t="s">
        <v>415</v>
      </c>
      <c r="B141" s="196" t="s">
        <v>531</v>
      </c>
      <c r="C141" s="196">
        <v>244</v>
      </c>
      <c r="D141" s="125"/>
      <c r="E141" s="72">
        <f>E142</f>
        <v>953.9</v>
      </c>
    </row>
    <row r="142" spans="1:5" ht="15.75">
      <c r="A142" s="11" t="s">
        <v>129</v>
      </c>
      <c r="B142" s="196" t="s">
        <v>531</v>
      </c>
      <c r="C142" s="96">
        <v>244</v>
      </c>
      <c r="D142" s="138" t="s">
        <v>141</v>
      </c>
      <c r="E142" s="72">
        <v>953.9</v>
      </c>
    </row>
    <row r="143" spans="1:5" ht="30">
      <c r="A143" s="84" t="s">
        <v>532</v>
      </c>
      <c r="B143" s="196" t="s">
        <v>533</v>
      </c>
      <c r="C143" s="196"/>
      <c r="D143" s="125"/>
      <c r="E143" s="72">
        <f>E144+E146</f>
        <v>176.7</v>
      </c>
    </row>
    <row r="144" spans="1:5" ht="31.5">
      <c r="A144" s="61" t="s">
        <v>414</v>
      </c>
      <c r="B144" s="196" t="s">
        <v>533</v>
      </c>
      <c r="C144" s="196">
        <v>242</v>
      </c>
      <c r="D144" s="125"/>
      <c r="E144" s="72">
        <f>E145</f>
        <v>56.7</v>
      </c>
    </row>
    <row r="145" spans="1:5" ht="15.75">
      <c r="A145" s="11" t="s">
        <v>129</v>
      </c>
      <c r="B145" s="196" t="s">
        <v>533</v>
      </c>
      <c r="C145" s="96">
        <v>242</v>
      </c>
      <c r="D145" s="138" t="s">
        <v>141</v>
      </c>
      <c r="E145" s="72">
        <v>56.7</v>
      </c>
    </row>
    <row r="146" spans="1:5" ht="31.5">
      <c r="A146" s="61" t="s">
        <v>415</v>
      </c>
      <c r="B146" s="196" t="s">
        <v>533</v>
      </c>
      <c r="C146" s="196">
        <v>244</v>
      </c>
      <c r="D146" s="125"/>
      <c r="E146" s="72">
        <f>E147</f>
        <v>120</v>
      </c>
    </row>
    <row r="147" spans="1:5" ht="15.75">
      <c r="A147" s="11" t="s">
        <v>129</v>
      </c>
      <c r="B147" s="196" t="s">
        <v>533</v>
      </c>
      <c r="C147" s="96">
        <v>244</v>
      </c>
      <c r="D147" s="138" t="s">
        <v>141</v>
      </c>
      <c r="E147" s="72">
        <v>120</v>
      </c>
    </row>
    <row r="148" spans="1:5" ht="30">
      <c r="A148" s="84" t="s">
        <v>536</v>
      </c>
      <c r="B148" s="196" t="s">
        <v>537</v>
      </c>
      <c r="C148" s="196"/>
      <c r="D148" s="125"/>
      <c r="E148" s="72">
        <f>E149</f>
        <v>972.3</v>
      </c>
    </row>
    <row r="149" spans="1:5" ht="31.5">
      <c r="A149" s="11" t="s">
        <v>434</v>
      </c>
      <c r="B149" s="196" t="s">
        <v>537</v>
      </c>
      <c r="C149" s="196">
        <v>243</v>
      </c>
      <c r="D149" s="125"/>
      <c r="E149" s="72">
        <f>E150</f>
        <v>972.3</v>
      </c>
    </row>
    <row r="150" spans="1:5" ht="15.75">
      <c r="A150" s="11" t="s">
        <v>129</v>
      </c>
      <c r="B150" s="196" t="s">
        <v>537</v>
      </c>
      <c r="C150" s="96">
        <v>243</v>
      </c>
      <c r="D150" s="138" t="s">
        <v>141</v>
      </c>
      <c r="E150" s="72">
        <v>972.3</v>
      </c>
    </row>
    <row r="151" spans="1:5" ht="47.25">
      <c r="A151" s="106" t="s">
        <v>538</v>
      </c>
      <c r="B151" s="120" t="s">
        <v>539</v>
      </c>
      <c r="C151" s="120"/>
      <c r="D151" s="121"/>
      <c r="E151" s="107">
        <f>E152+E159+E162</f>
        <v>235.1</v>
      </c>
    </row>
    <row r="152" spans="1:5" ht="15.75">
      <c r="A152" s="68" t="s">
        <v>540</v>
      </c>
      <c r="B152" s="122" t="s">
        <v>541</v>
      </c>
      <c r="C152" s="122"/>
      <c r="D152" s="123"/>
      <c r="E152" s="64">
        <f>E153+E155+E157</f>
        <v>75.6</v>
      </c>
    </row>
    <row r="153" spans="1:5" ht="15.75">
      <c r="A153" s="2" t="s">
        <v>446</v>
      </c>
      <c r="B153" s="122" t="s">
        <v>541</v>
      </c>
      <c r="C153" s="122">
        <v>112</v>
      </c>
      <c r="D153" s="123"/>
      <c r="E153" s="64">
        <f>E154</f>
        <v>4</v>
      </c>
    </row>
    <row r="154" spans="1:5" ht="15.75">
      <c r="A154" s="2" t="s">
        <v>129</v>
      </c>
      <c r="B154" s="122" t="s">
        <v>541</v>
      </c>
      <c r="C154" s="122">
        <v>112</v>
      </c>
      <c r="D154" s="138" t="s">
        <v>141</v>
      </c>
      <c r="E154" s="64">
        <v>4</v>
      </c>
    </row>
    <row r="155" spans="1:5" ht="31.5">
      <c r="A155" s="61" t="s">
        <v>414</v>
      </c>
      <c r="B155" s="122" t="s">
        <v>541</v>
      </c>
      <c r="C155" s="122">
        <v>242</v>
      </c>
      <c r="D155" s="123"/>
      <c r="E155" s="64">
        <f>E156</f>
        <v>51.8</v>
      </c>
    </row>
    <row r="156" spans="1:5" ht="15.75">
      <c r="A156" s="2" t="s">
        <v>129</v>
      </c>
      <c r="B156" s="122" t="s">
        <v>541</v>
      </c>
      <c r="C156" s="122">
        <v>242</v>
      </c>
      <c r="D156" s="138" t="s">
        <v>141</v>
      </c>
      <c r="E156" s="64">
        <v>51.8</v>
      </c>
    </row>
    <row r="157" spans="1:5" ht="31.5">
      <c r="A157" s="61" t="s">
        <v>415</v>
      </c>
      <c r="B157" s="122" t="s">
        <v>541</v>
      </c>
      <c r="C157" s="136">
        <v>244</v>
      </c>
      <c r="D157" s="123"/>
      <c r="E157" s="64">
        <f>E158</f>
        <v>19.8</v>
      </c>
    </row>
    <row r="158" spans="1:5" ht="15.75">
      <c r="A158" s="2" t="s">
        <v>129</v>
      </c>
      <c r="B158" s="122" t="s">
        <v>541</v>
      </c>
      <c r="C158" s="96">
        <v>244</v>
      </c>
      <c r="D158" s="138" t="s">
        <v>141</v>
      </c>
      <c r="E158" s="64">
        <v>19.8</v>
      </c>
    </row>
    <row r="159" spans="1:5" ht="15.75">
      <c r="A159" s="68" t="s">
        <v>542</v>
      </c>
      <c r="B159" s="122" t="s">
        <v>543</v>
      </c>
      <c r="C159" s="122"/>
      <c r="D159" s="123"/>
      <c r="E159" s="64">
        <f>E160</f>
        <v>72</v>
      </c>
    </row>
    <row r="160" spans="1:5" ht="31.5">
      <c r="A160" s="61" t="s">
        <v>415</v>
      </c>
      <c r="B160" s="122" t="s">
        <v>543</v>
      </c>
      <c r="C160" s="136">
        <v>244</v>
      </c>
      <c r="D160" s="123"/>
      <c r="E160" s="64">
        <f>E161</f>
        <v>72</v>
      </c>
    </row>
    <row r="161" spans="1:5" ht="15.75">
      <c r="A161" s="2" t="s">
        <v>129</v>
      </c>
      <c r="B161" s="122" t="s">
        <v>543</v>
      </c>
      <c r="C161" s="96">
        <v>244</v>
      </c>
      <c r="D161" s="138" t="s">
        <v>141</v>
      </c>
      <c r="E161" s="64">
        <v>72</v>
      </c>
    </row>
    <row r="162" spans="1:5" ht="15.75">
      <c r="A162" s="59" t="s">
        <v>447</v>
      </c>
      <c r="B162" s="122" t="s">
        <v>544</v>
      </c>
      <c r="C162" s="122"/>
      <c r="D162" s="123"/>
      <c r="E162" s="64">
        <f>E163+E165</f>
        <v>87.5</v>
      </c>
    </row>
    <row r="163" spans="1:5" ht="31.5">
      <c r="A163" s="61" t="s">
        <v>414</v>
      </c>
      <c r="B163" s="122" t="s">
        <v>544</v>
      </c>
      <c r="C163" s="122">
        <v>242</v>
      </c>
      <c r="D163" s="123"/>
      <c r="E163" s="64">
        <f>E164</f>
        <v>21.3</v>
      </c>
    </row>
    <row r="164" spans="1:5" ht="15.75">
      <c r="A164" s="2" t="s">
        <v>129</v>
      </c>
      <c r="B164" s="122" t="s">
        <v>544</v>
      </c>
      <c r="C164" s="122">
        <v>242</v>
      </c>
      <c r="D164" s="138" t="s">
        <v>141</v>
      </c>
      <c r="E164" s="64">
        <v>21.3</v>
      </c>
    </row>
    <row r="165" spans="1:5" ht="31.5">
      <c r="A165" s="61" t="s">
        <v>415</v>
      </c>
      <c r="B165" s="122" t="s">
        <v>544</v>
      </c>
      <c r="C165" s="136">
        <v>244</v>
      </c>
      <c r="D165" s="123"/>
      <c r="E165" s="64">
        <f>E166</f>
        <v>66.2</v>
      </c>
    </row>
    <row r="166" spans="1:5" ht="15.75">
      <c r="A166" s="2" t="s">
        <v>129</v>
      </c>
      <c r="B166" s="122" t="s">
        <v>544</v>
      </c>
      <c r="C166" s="96">
        <v>244</v>
      </c>
      <c r="D166" s="138" t="s">
        <v>141</v>
      </c>
      <c r="E166" s="64">
        <v>66.2</v>
      </c>
    </row>
    <row r="167" spans="1:5" ht="47.25">
      <c r="A167" s="106" t="s">
        <v>545</v>
      </c>
      <c r="B167" s="120" t="s">
        <v>546</v>
      </c>
      <c r="C167" s="120"/>
      <c r="D167" s="121"/>
      <c r="E167" s="107">
        <f>E168+E175+E178</f>
        <v>331.8</v>
      </c>
    </row>
    <row r="168" spans="1:5" ht="15.75">
      <c r="A168" s="59" t="s">
        <v>547</v>
      </c>
      <c r="B168" s="122" t="s">
        <v>548</v>
      </c>
      <c r="C168" s="122"/>
      <c r="D168" s="123"/>
      <c r="E168" s="64">
        <f>E169+E171+E173</f>
        <v>91</v>
      </c>
    </row>
    <row r="169" spans="1:5" ht="15.75">
      <c r="A169" s="2" t="s">
        <v>446</v>
      </c>
      <c r="B169" s="122" t="s">
        <v>548</v>
      </c>
      <c r="C169" s="122">
        <v>112</v>
      </c>
      <c r="D169" s="123"/>
      <c r="E169" s="64">
        <f>E170</f>
        <v>10</v>
      </c>
    </row>
    <row r="170" spans="1:5" ht="15.75">
      <c r="A170" s="2" t="s">
        <v>129</v>
      </c>
      <c r="B170" s="122" t="s">
        <v>548</v>
      </c>
      <c r="C170" s="122">
        <v>112</v>
      </c>
      <c r="D170" s="123" t="s">
        <v>141</v>
      </c>
      <c r="E170" s="64">
        <v>10</v>
      </c>
    </row>
    <row r="171" spans="1:5" ht="31.5">
      <c r="A171" s="61" t="s">
        <v>414</v>
      </c>
      <c r="B171" s="122" t="s">
        <v>548</v>
      </c>
      <c r="C171" s="122">
        <v>242</v>
      </c>
      <c r="D171" s="123"/>
      <c r="E171" s="64">
        <f>E172</f>
        <v>15</v>
      </c>
    </row>
    <row r="172" spans="1:5" ht="15.75">
      <c r="A172" s="2" t="s">
        <v>129</v>
      </c>
      <c r="B172" s="122" t="s">
        <v>548</v>
      </c>
      <c r="C172" s="122">
        <v>242</v>
      </c>
      <c r="D172" s="123" t="s">
        <v>141</v>
      </c>
      <c r="E172" s="64">
        <v>15</v>
      </c>
    </row>
    <row r="173" spans="1:5" ht="31.5">
      <c r="A173" s="61" t="s">
        <v>415</v>
      </c>
      <c r="B173" s="122" t="s">
        <v>548</v>
      </c>
      <c r="C173" s="122">
        <v>244</v>
      </c>
      <c r="D173" s="123"/>
      <c r="E173" s="64">
        <f>E174</f>
        <v>66</v>
      </c>
    </row>
    <row r="174" spans="1:5" ht="15.75">
      <c r="A174" s="59" t="s">
        <v>129</v>
      </c>
      <c r="B174" s="122" t="s">
        <v>548</v>
      </c>
      <c r="C174" s="122">
        <v>244</v>
      </c>
      <c r="D174" s="123" t="s">
        <v>141</v>
      </c>
      <c r="E174" s="64">
        <v>66</v>
      </c>
    </row>
    <row r="175" spans="1:5" ht="15.75">
      <c r="A175" s="59" t="s">
        <v>549</v>
      </c>
      <c r="B175" s="122" t="s">
        <v>550</v>
      </c>
      <c r="C175" s="122"/>
      <c r="D175" s="123"/>
      <c r="E175" s="64">
        <f>E176</f>
        <v>20</v>
      </c>
    </row>
    <row r="176" spans="1:5" ht="31.5">
      <c r="A176" s="61" t="s">
        <v>415</v>
      </c>
      <c r="B176" s="122" t="s">
        <v>550</v>
      </c>
      <c r="C176" s="122">
        <v>244</v>
      </c>
      <c r="D176" s="123"/>
      <c r="E176" s="64">
        <f>E177</f>
        <v>20</v>
      </c>
    </row>
    <row r="177" spans="1:5" ht="15.75">
      <c r="A177" s="59" t="s">
        <v>129</v>
      </c>
      <c r="B177" s="122" t="s">
        <v>550</v>
      </c>
      <c r="C177" s="122">
        <v>244</v>
      </c>
      <c r="D177" s="123" t="s">
        <v>141</v>
      </c>
      <c r="E177" s="64">
        <v>20</v>
      </c>
    </row>
    <row r="178" spans="1:5" ht="31.5">
      <c r="A178" s="68" t="s">
        <v>532</v>
      </c>
      <c r="B178" s="122" t="s">
        <v>551</v>
      </c>
      <c r="C178" s="122"/>
      <c r="D178" s="123"/>
      <c r="E178" s="64">
        <f>E179+E181</f>
        <v>220.8</v>
      </c>
    </row>
    <row r="179" spans="1:5" ht="31.5">
      <c r="A179" s="61" t="s">
        <v>414</v>
      </c>
      <c r="B179" s="122" t="s">
        <v>551</v>
      </c>
      <c r="C179" s="122">
        <v>242</v>
      </c>
      <c r="D179" s="123"/>
      <c r="E179" s="64">
        <f>E180</f>
        <v>34.8</v>
      </c>
    </row>
    <row r="180" spans="1:5" ht="15.75">
      <c r="A180" s="2" t="s">
        <v>129</v>
      </c>
      <c r="B180" s="122" t="s">
        <v>551</v>
      </c>
      <c r="C180" s="122">
        <v>242</v>
      </c>
      <c r="D180" s="123" t="s">
        <v>141</v>
      </c>
      <c r="E180" s="64">
        <v>34.8</v>
      </c>
    </row>
    <row r="181" spans="1:5" ht="31.5">
      <c r="A181" s="61" t="s">
        <v>415</v>
      </c>
      <c r="B181" s="122" t="s">
        <v>551</v>
      </c>
      <c r="C181" s="122">
        <v>244</v>
      </c>
      <c r="D181" s="123"/>
      <c r="E181" s="64">
        <f>E182</f>
        <v>186</v>
      </c>
    </row>
    <row r="182" spans="1:5" ht="15.75">
      <c r="A182" s="59" t="s">
        <v>129</v>
      </c>
      <c r="B182" s="122" t="s">
        <v>551</v>
      </c>
      <c r="C182" s="122">
        <v>244</v>
      </c>
      <c r="D182" s="123" t="s">
        <v>141</v>
      </c>
      <c r="E182" s="64">
        <v>186</v>
      </c>
    </row>
    <row r="183" spans="1:5" ht="63">
      <c r="A183" s="110" t="s">
        <v>552</v>
      </c>
      <c r="B183" s="118" t="s">
        <v>553</v>
      </c>
      <c r="C183" s="118"/>
      <c r="D183" s="119"/>
      <c r="E183" s="60">
        <f>E184+E189+E192+E195</f>
        <v>1195.25</v>
      </c>
    </row>
    <row r="184" spans="1:5" ht="15.75">
      <c r="A184" s="85" t="s">
        <v>555</v>
      </c>
      <c r="B184" s="122" t="s">
        <v>556</v>
      </c>
      <c r="C184" s="122"/>
      <c r="D184" s="123"/>
      <c r="E184" s="64">
        <f>E185+E187</f>
        <v>326.25</v>
      </c>
    </row>
    <row r="185" spans="1:5" ht="31.5">
      <c r="A185" s="61" t="s">
        <v>415</v>
      </c>
      <c r="B185" s="122" t="s">
        <v>556</v>
      </c>
      <c r="C185" s="122">
        <v>244</v>
      </c>
      <c r="D185" s="123"/>
      <c r="E185" s="64">
        <f>E186</f>
        <v>126.25</v>
      </c>
    </row>
    <row r="186" spans="1:5" ht="31.5">
      <c r="A186" s="87" t="s">
        <v>148</v>
      </c>
      <c r="B186" s="122" t="s">
        <v>556</v>
      </c>
      <c r="C186" s="122">
        <v>244</v>
      </c>
      <c r="D186" s="123" t="s">
        <v>134</v>
      </c>
      <c r="E186" s="64">
        <v>126.25</v>
      </c>
    </row>
    <row r="187" spans="1:5" ht="31.5">
      <c r="A187" s="61" t="s">
        <v>415</v>
      </c>
      <c r="B187" s="122" t="s">
        <v>556</v>
      </c>
      <c r="C187" s="122">
        <v>244</v>
      </c>
      <c r="D187" s="123"/>
      <c r="E187" s="64">
        <f>E188</f>
        <v>200</v>
      </c>
    </row>
    <row r="188" spans="1:5" ht="15.75">
      <c r="A188" s="61" t="s">
        <v>124</v>
      </c>
      <c r="B188" s="122" t="s">
        <v>556</v>
      </c>
      <c r="C188" s="122">
        <v>244</v>
      </c>
      <c r="D188" s="123" t="s">
        <v>152</v>
      </c>
      <c r="E188" s="64">
        <v>200</v>
      </c>
    </row>
    <row r="189" spans="1:5" ht="15.75">
      <c r="A189" s="85" t="s">
        <v>557</v>
      </c>
      <c r="B189" s="122" t="s">
        <v>558</v>
      </c>
      <c r="C189" s="122"/>
      <c r="D189" s="123"/>
      <c r="E189" s="64">
        <f>E190</f>
        <v>150</v>
      </c>
    </row>
    <row r="190" spans="1:5" ht="31.5">
      <c r="A190" s="61" t="s">
        <v>415</v>
      </c>
      <c r="B190" s="122" t="s">
        <v>558</v>
      </c>
      <c r="C190" s="122">
        <v>244</v>
      </c>
      <c r="D190" s="123"/>
      <c r="E190" s="64">
        <f>E191</f>
        <v>150</v>
      </c>
    </row>
    <row r="191" spans="1:5" ht="31.5">
      <c r="A191" s="87" t="s">
        <v>148</v>
      </c>
      <c r="B191" s="122" t="s">
        <v>558</v>
      </c>
      <c r="C191" s="122">
        <v>244</v>
      </c>
      <c r="D191" s="123" t="s">
        <v>134</v>
      </c>
      <c r="E191" s="64">
        <v>150</v>
      </c>
    </row>
    <row r="192" spans="1:5" ht="15.75">
      <c r="A192" s="85" t="s">
        <v>559</v>
      </c>
      <c r="B192" s="122" t="s">
        <v>560</v>
      </c>
      <c r="C192" s="122"/>
      <c r="D192" s="123"/>
      <c r="E192" s="64">
        <f>E193</f>
        <v>529</v>
      </c>
    </row>
    <row r="193" spans="1:5" ht="31.5">
      <c r="A193" s="61" t="s">
        <v>415</v>
      </c>
      <c r="B193" s="122" t="s">
        <v>560</v>
      </c>
      <c r="C193" s="122">
        <v>244</v>
      </c>
      <c r="D193" s="123"/>
      <c r="E193" s="64">
        <f>E194</f>
        <v>529</v>
      </c>
    </row>
    <row r="194" spans="1:5" ht="31.5">
      <c r="A194" s="87" t="s">
        <v>148</v>
      </c>
      <c r="B194" s="122" t="s">
        <v>560</v>
      </c>
      <c r="C194" s="122">
        <v>244</v>
      </c>
      <c r="D194" s="123" t="s">
        <v>134</v>
      </c>
      <c r="E194" s="64">
        <v>529</v>
      </c>
    </row>
    <row r="195" spans="1:5" ht="15.75">
      <c r="A195" s="85" t="s">
        <v>561</v>
      </c>
      <c r="B195" s="122" t="s">
        <v>562</v>
      </c>
      <c r="C195" s="122"/>
      <c r="D195" s="123"/>
      <c r="E195" s="64">
        <f>E196</f>
        <v>190</v>
      </c>
    </row>
    <row r="196" spans="1:5" ht="31.5">
      <c r="A196" s="61" t="s">
        <v>415</v>
      </c>
      <c r="B196" s="122" t="s">
        <v>562</v>
      </c>
      <c r="C196" s="122">
        <v>244</v>
      </c>
      <c r="D196" s="123"/>
      <c r="E196" s="64">
        <f>E197</f>
        <v>190</v>
      </c>
    </row>
    <row r="197" spans="1:5" ht="31.5">
      <c r="A197" s="87" t="s">
        <v>148</v>
      </c>
      <c r="B197" s="122" t="s">
        <v>562</v>
      </c>
      <c r="C197" s="122">
        <v>244</v>
      </c>
      <c r="D197" s="123" t="s">
        <v>134</v>
      </c>
      <c r="E197" s="64">
        <v>190</v>
      </c>
    </row>
    <row r="198" spans="1:5" ht="63">
      <c r="A198" s="49" t="s">
        <v>563</v>
      </c>
      <c r="B198" s="118" t="s">
        <v>564</v>
      </c>
      <c r="C198" s="122"/>
      <c r="D198" s="123"/>
      <c r="E198" s="60">
        <f>E199+E202+E205</f>
        <v>35235.399999999994</v>
      </c>
    </row>
    <row r="199" spans="1:5" ht="15.75">
      <c r="A199" s="59" t="s">
        <v>565</v>
      </c>
      <c r="B199" s="122" t="s">
        <v>566</v>
      </c>
      <c r="C199" s="122"/>
      <c r="D199" s="123"/>
      <c r="E199" s="64">
        <f>E200</f>
        <v>1670</v>
      </c>
    </row>
    <row r="200" spans="1:5" ht="31.5">
      <c r="A200" s="61" t="s">
        <v>415</v>
      </c>
      <c r="B200" s="122" t="s">
        <v>566</v>
      </c>
      <c r="C200" s="122">
        <v>244</v>
      </c>
      <c r="D200" s="123"/>
      <c r="E200" s="64">
        <f>E201</f>
        <v>1670</v>
      </c>
    </row>
    <row r="201" spans="1:5" ht="15.75">
      <c r="A201" s="61" t="s">
        <v>128</v>
      </c>
      <c r="B201" s="122" t="s">
        <v>566</v>
      </c>
      <c r="C201" s="122"/>
      <c r="D201" s="123" t="s">
        <v>139</v>
      </c>
      <c r="E201" s="64">
        <v>1670</v>
      </c>
    </row>
    <row r="202" spans="1:5" ht="15.75">
      <c r="A202" s="59" t="s">
        <v>567</v>
      </c>
      <c r="B202" s="122" t="s">
        <v>568</v>
      </c>
      <c r="C202" s="122"/>
      <c r="D202" s="123"/>
      <c r="E202" s="64">
        <f>E203</f>
        <v>7649.3</v>
      </c>
    </row>
    <row r="203" spans="1:5" ht="31.5">
      <c r="A203" s="61" t="s">
        <v>415</v>
      </c>
      <c r="B203" s="122" t="s">
        <v>568</v>
      </c>
      <c r="C203" s="122">
        <v>244</v>
      </c>
      <c r="D203" s="123"/>
      <c r="E203" s="64">
        <f>E204</f>
        <v>7649.3</v>
      </c>
    </row>
    <row r="204" spans="1:5" ht="15.75">
      <c r="A204" s="2" t="s">
        <v>345</v>
      </c>
      <c r="B204" s="122" t="s">
        <v>568</v>
      </c>
      <c r="C204" s="122">
        <v>244</v>
      </c>
      <c r="D204" s="123" t="s">
        <v>346</v>
      </c>
      <c r="E204" s="64">
        <v>7649.3</v>
      </c>
    </row>
    <row r="205" spans="1:5" ht="15.75">
      <c r="A205" s="59" t="s">
        <v>569</v>
      </c>
      <c r="B205" s="122" t="s">
        <v>570</v>
      </c>
      <c r="C205" s="122" t="s">
        <v>571</v>
      </c>
      <c r="D205" s="123"/>
      <c r="E205" s="64">
        <f>E206+E208</f>
        <v>25916.1</v>
      </c>
    </row>
    <row r="206" spans="1:5" ht="31.5">
      <c r="A206" s="2" t="s">
        <v>434</v>
      </c>
      <c r="B206" s="122" t="s">
        <v>570</v>
      </c>
      <c r="C206" s="122">
        <v>243</v>
      </c>
      <c r="D206" s="123"/>
      <c r="E206" s="64">
        <f>E207</f>
        <v>17992.8</v>
      </c>
    </row>
    <row r="207" spans="1:5" ht="15.75">
      <c r="A207" s="61" t="s">
        <v>128</v>
      </c>
      <c r="B207" s="122" t="s">
        <v>570</v>
      </c>
      <c r="C207" s="122">
        <v>243</v>
      </c>
      <c r="D207" s="123" t="s">
        <v>139</v>
      </c>
      <c r="E207" s="64">
        <v>17992.8</v>
      </c>
    </row>
    <row r="208" spans="1:5" ht="31.5">
      <c r="A208" s="61" t="s">
        <v>415</v>
      </c>
      <c r="B208" s="122" t="s">
        <v>570</v>
      </c>
      <c r="C208" s="122">
        <v>244</v>
      </c>
      <c r="D208" s="123"/>
      <c r="E208" s="64">
        <f>E209</f>
        <v>7923.3</v>
      </c>
    </row>
    <row r="209" spans="1:5" ht="15.75">
      <c r="A209" s="61" t="s">
        <v>128</v>
      </c>
      <c r="B209" s="122" t="s">
        <v>570</v>
      </c>
      <c r="C209" s="122">
        <v>244</v>
      </c>
      <c r="D209" s="123" t="s">
        <v>139</v>
      </c>
      <c r="E209" s="64">
        <v>7923.3</v>
      </c>
    </row>
    <row r="210" spans="1:5" ht="63">
      <c r="A210" s="49" t="s">
        <v>572</v>
      </c>
      <c r="B210" s="118" t="s">
        <v>573</v>
      </c>
      <c r="C210" s="118"/>
      <c r="D210" s="119"/>
      <c r="E210" s="60">
        <f>E211</f>
        <v>30</v>
      </c>
    </row>
    <row r="211" spans="1:5" ht="31.5">
      <c r="A211" s="68" t="s">
        <v>574</v>
      </c>
      <c r="B211" s="122" t="s">
        <v>575</v>
      </c>
      <c r="C211" s="122"/>
      <c r="D211" s="123"/>
      <c r="E211" s="64">
        <f>E212</f>
        <v>30</v>
      </c>
    </row>
    <row r="212" spans="1:5" ht="15.75">
      <c r="A212" s="2" t="s">
        <v>471</v>
      </c>
      <c r="B212" s="122" t="s">
        <v>575</v>
      </c>
      <c r="C212" s="122">
        <v>852</v>
      </c>
      <c r="D212" s="123"/>
      <c r="E212" s="64">
        <f>E213</f>
        <v>30</v>
      </c>
    </row>
    <row r="213" spans="1:5" ht="15.75">
      <c r="A213" s="2" t="s">
        <v>125</v>
      </c>
      <c r="B213" s="122" t="s">
        <v>575</v>
      </c>
      <c r="C213" s="122">
        <v>852</v>
      </c>
      <c r="D213" s="123" t="s">
        <v>136</v>
      </c>
      <c r="E213" s="64">
        <v>30</v>
      </c>
    </row>
    <row r="214" spans="1:5" ht="15.75">
      <c r="A214" s="111" t="s">
        <v>145</v>
      </c>
      <c r="B214" s="140" t="s">
        <v>399</v>
      </c>
      <c r="C214" s="140"/>
      <c r="D214" s="141"/>
      <c r="E214" s="112">
        <f>E215+E222+E226+E242</f>
        <v>16175.3</v>
      </c>
    </row>
    <row r="215" spans="1:5" ht="31.5">
      <c r="A215" s="113" t="s">
        <v>400</v>
      </c>
      <c r="B215" s="94" t="s">
        <v>401</v>
      </c>
      <c r="C215" s="94"/>
      <c r="D215" s="142"/>
      <c r="E215" s="114">
        <f>E216+E219</f>
        <v>2285.3</v>
      </c>
    </row>
    <row r="216" spans="1:5" ht="47.25">
      <c r="A216" s="61" t="s">
        <v>404</v>
      </c>
      <c r="B216" s="96" t="s">
        <v>405</v>
      </c>
      <c r="C216" s="96"/>
      <c r="D216" s="138"/>
      <c r="E216" s="115">
        <f>E217</f>
        <v>1119.4</v>
      </c>
    </row>
    <row r="217" spans="1:5" ht="31.5">
      <c r="A217" s="61" t="s">
        <v>406</v>
      </c>
      <c r="B217" s="96" t="s">
        <v>405</v>
      </c>
      <c r="C217" s="96">
        <v>121</v>
      </c>
      <c r="D217" s="138"/>
      <c r="E217" s="115">
        <f>E218</f>
        <v>1119.4</v>
      </c>
    </row>
    <row r="218" spans="1:5" ht="47.25">
      <c r="A218" s="61" t="s">
        <v>123</v>
      </c>
      <c r="B218" s="96" t="s">
        <v>405</v>
      </c>
      <c r="C218" s="96">
        <v>121</v>
      </c>
      <c r="D218" s="138" t="s">
        <v>131</v>
      </c>
      <c r="E218" s="115">
        <v>1119.4</v>
      </c>
    </row>
    <row r="219" spans="1:5" ht="47.25">
      <c r="A219" s="61" t="s">
        <v>407</v>
      </c>
      <c r="B219" s="96" t="s">
        <v>408</v>
      </c>
      <c r="C219" s="96"/>
      <c r="D219" s="138"/>
      <c r="E219" s="115">
        <f>E220</f>
        <v>1165.9</v>
      </c>
    </row>
    <row r="220" spans="1:5" ht="31.5">
      <c r="A220" s="61" t="s">
        <v>409</v>
      </c>
      <c r="B220" s="96" t="s">
        <v>408</v>
      </c>
      <c r="C220" s="96">
        <v>122</v>
      </c>
      <c r="D220" s="138"/>
      <c r="E220" s="115">
        <f>E221</f>
        <v>1165.9</v>
      </c>
    </row>
    <row r="221" spans="1:5" ht="47.25">
      <c r="A221" s="61" t="s">
        <v>123</v>
      </c>
      <c r="B221" s="96" t="s">
        <v>408</v>
      </c>
      <c r="C221" s="96">
        <v>122</v>
      </c>
      <c r="D221" s="138" t="s">
        <v>131</v>
      </c>
      <c r="E221" s="115">
        <v>1165.9</v>
      </c>
    </row>
    <row r="222" spans="1:5" ht="31.5">
      <c r="A222" s="113" t="s">
        <v>576</v>
      </c>
      <c r="B222" s="94" t="s">
        <v>577</v>
      </c>
      <c r="C222" s="94"/>
      <c r="D222" s="142"/>
      <c r="E222" s="114">
        <f>E223</f>
        <v>1458.2</v>
      </c>
    </row>
    <row r="223" spans="1:5" ht="63">
      <c r="A223" s="61" t="s">
        <v>579</v>
      </c>
      <c r="B223" s="96" t="s">
        <v>580</v>
      </c>
      <c r="C223" s="96"/>
      <c r="D223" s="138"/>
      <c r="E223" s="115">
        <f>E224</f>
        <v>1458.2</v>
      </c>
    </row>
    <row r="224" spans="1:5" ht="31.5">
      <c r="A224" s="61" t="s">
        <v>406</v>
      </c>
      <c r="B224" s="96" t="s">
        <v>580</v>
      </c>
      <c r="C224" s="96">
        <v>121</v>
      </c>
      <c r="D224" s="138"/>
      <c r="E224" s="115">
        <f>E225</f>
        <v>1458.2</v>
      </c>
    </row>
    <row r="225" spans="1:5" ht="47.25">
      <c r="A225" s="61" t="s">
        <v>578</v>
      </c>
      <c r="B225" s="96" t="s">
        <v>580</v>
      </c>
      <c r="C225" s="96">
        <v>121</v>
      </c>
      <c r="D225" s="138" t="s">
        <v>132</v>
      </c>
      <c r="E225" s="115">
        <v>1458.2</v>
      </c>
    </row>
    <row r="226" spans="1:5" ht="31.5">
      <c r="A226" s="113" t="s">
        <v>410</v>
      </c>
      <c r="B226" s="94" t="s">
        <v>411</v>
      </c>
      <c r="C226" s="94"/>
      <c r="D226" s="142"/>
      <c r="E226" s="114">
        <f>E227+E230</f>
        <v>11473.8</v>
      </c>
    </row>
    <row r="227" spans="1:5" ht="47.25">
      <c r="A227" s="61" t="s">
        <v>581</v>
      </c>
      <c r="B227" s="96" t="s">
        <v>582</v>
      </c>
      <c r="C227" s="96"/>
      <c r="D227" s="138"/>
      <c r="E227" s="115">
        <f>E228</f>
        <v>6622.4</v>
      </c>
    </row>
    <row r="228" spans="1:5" ht="31.5">
      <c r="A228" s="61" t="s">
        <v>406</v>
      </c>
      <c r="B228" s="96" t="s">
        <v>582</v>
      </c>
      <c r="C228" s="96">
        <v>121</v>
      </c>
      <c r="D228" s="138"/>
      <c r="E228" s="115">
        <f>E229</f>
        <v>6622.4</v>
      </c>
    </row>
    <row r="229" spans="1:5" ht="47.25">
      <c r="A229" s="61" t="s">
        <v>578</v>
      </c>
      <c r="B229" s="96" t="s">
        <v>582</v>
      </c>
      <c r="C229" s="96">
        <v>121</v>
      </c>
      <c r="D229" s="138" t="s">
        <v>132</v>
      </c>
      <c r="E229" s="115">
        <v>6622.4</v>
      </c>
    </row>
    <row r="230" spans="1:5" ht="47.25">
      <c r="A230" s="61" t="s">
        <v>412</v>
      </c>
      <c r="B230" s="96" t="s">
        <v>413</v>
      </c>
      <c r="C230" s="96"/>
      <c r="D230" s="138"/>
      <c r="E230" s="115">
        <f>E231+E233+E236+E239</f>
        <v>4851.4</v>
      </c>
    </row>
    <row r="231" spans="1:5" ht="31.5">
      <c r="A231" s="61" t="s">
        <v>409</v>
      </c>
      <c r="B231" s="96" t="s">
        <v>413</v>
      </c>
      <c r="C231" s="96">
        <v>122</v>
      </c>
      <c r="D231" s="138"/>
      <c r="E231" s="115">
        <f>E232</f>
        <v>57.6</v>
      </c>
    </row>
    <row r="232" spans="1:5" ht="47.25">
      <c r="A232" s="61" t="s">
        <v>578</v>
      </c>
      <c r="B232" s="96" t="s">
        <v>413</v>
      </c>
      <c r="C232" s="96">
        <v>122</v>
      </c>
      <c r="D232" s="138" t="s">
        <v>132</v>
      </c>
      <c r="E232" s="115">
        <v>57.6</v>
      </c>
    </row>
    <row r="233" spans="1:5" ht="31.5">
      <c r="A233" s="61" t="s">
        <v>414</v>
      </c>
      <c r="B233" s="96" t="s">
        <v>413</v>
      </c>
      <c r="C233" s="96">
        <v>242</v>
      </c>
      <c r="D233" s="138"/>
      <c r="E233" s="115">
        <f>E234+E235</f>
        <v>807.8000000000001</v>
      </c>
    </row>
    <row r="234" spans="1:5" ht="47.25">
      <c r="A234" s="61" t="s">
        <v>123</v>
      </c>
      <c r="B234" s="96" t="s">
        <v>413</v>
      </c>
      <c r="C234" s="96">
        <v>242</v>
      </c>
      <c r="D234" s="138" t="s">
        <v>131</v>
      </c>
      <c r="E234" s="115">
        <v>75</v>
      </c>
    </row>
    <row r="235" spans="1:5" ht="47.25">
      <c r="A235" s="61" t="s">
        <v>578</v>
      </c>
      <c r="B235" s="96" t="s">
        <v>413</v>
      </c>
      <c r="C235" s="96">
        <v>242</v>
      </c>
      <c r="D235" s="138" t="s">
        <v>132</v>
      </c>
      <c r="E235" s="115">
        <f>715.2+17.6</f>
        <v>732.8000000000001</v>
      </c>
    </row>
    <row r="236" spans="1:5" ht="31.5">
      <c r="A236" s="61" t="s">
        <v>415</v>
      </c>
      <c r="B236" s="96" t="s">
        <v>413</v>
      </c>
      <c r="C236" s="96">
        <v>244</v>
      </c>
      <c r="D236" s="138"/>
      <c r="E236" s="115">
        <f>E237+E238</f>
        <v>3771</v>
      </c>
    </row>
    <row r="237" spans="1:5" ht="47.25">
      <c r="A237" s="61" t="s">
        <v>123</v>
      </c>
      <c r="B237" s="96" t="s">
        <v>413</v>
      </c>
      <c r="C237" s="96">
        <v>244</v>
      </c>
      <c r="D237" s="138" t="s">
        <v>131</v>
      </c>
      <c r="E237" s="115">
        <v>428.9</v>
      </c>
    </row>
    <row r="238" spans="1:5" ht="47.25">
      <c r="A238" s="61" t="s">
        <v>578</v>
      </c>
      <c r="B238" s="96" t="s">
        <v>413</v>
      </c>
      <c r="C238" s="96">
        <v>244</v>
      </c>
      <c r="D238" s="138" t="s">
        <v>132</v>
      </c>
      <c r="E238" s="115">
        <f>2981.6+223.6+136.9</f>
        <v>3342.1</v>
      </c>
    </row>
    <row r="239" spans="1:5" ht="15.75">
      <c r="A239" s="61" t="s">
        <v>416</v>
      </c>
      <c r="B239" s="96" t="s">
        <v>413</v>
      </c>
      <c r="C239" s="96">
        <v>852</v>
      </c>
      <c r="D239" s="138"/>
      <c r="E239" s="115">
        <f>E240+E241</f>
        <v>215</v>
      </c>
    </row>
    <row r="240" spans="1:5" ht="47.25">
      <c r="A240" s="61" t="s">
        <v>123</v>
      </c>
      <c r="B240" s="96" t="s">
        <v>413</v>
      </c>
      <c r="C240" s="96">
        <v>852</v>
      </c>
      <c r="D240" s="138" t="s">
        <v>131</v>
      </c>
      <c r="E240" s="115">
        <v>10</v>
      </c>
    </row>
    <row r="241" spans="1:5" ht="47.25">
      <c r="A241" s="61" t="s">
        <v>578</v>
      </c>
      <c r="B241" s="96" t="s">
        <v>413</v>
      </c>
      <c r="C241" s="96">
        <v>852</v>
      </c>
      <c r="D241" s="138" t="s">
        <v>132</v>
      </c>
      <c r="E241" s="115">
        <v>205</v>
      </c>
    </row>
    <row r="242" spans="1:5" ht="31.5">
      <c r="A242" s="113" t="s">
        <v>583</v>
      </c>
      <c r="B242" s="94" t="s">
        <v>584</v>
      </c>
      <c r="C242" s="94"/>
      <c r="D242" s="142"/>
      <c r="E242" s="114">
        <f>E243+E248</f>
        <v>958</v>
      </c>
    </row>
    <row r="243" spans="1:5" ht="63">
      <c r="A243" s="61" t="s">
        <v>585</v>
      </c>
      <c r="B243" s="96" t="s">
        <v>586</v>
      </c>
      <c r="C243" s="96"/>
      <c r="D243" s="138"/>
      <c r="E243" s="115">
        <f>E244+E246</f>
        <v>546.7</v>
      </c>
    </row>
    <row r="244" spans="1:5" ht="31.5">
      <c r="A244" s="61" t="s">
        <v>406</v>
      </c>
      <c r="B244" s="96" t="s">
        <v>586</v>
      </c>
      <c r="C244" s="96">
        <v>121</v>
      </c>
      <c r="D244" s="138"/>
      <c r="E244" s="115">
        <f>E245</f>
        <v>501.5</v>
      </c>
    </row>
    <row r="245" spans="1:5" ht="47.25">
      <c r="A245" s="61" t="s">
        <v>578</v>
      </c>
      <c r="B245" s="96" t="s">
        <v>586</v>
      </c>
      <c r="C245" s="96">
        <v>121</v>
      </c>
      <c r="D245" s="138" t="s">
        <v>132</v>
      </c>
      <c r="E245" s="115">
        <v>501.5</v>
      </c>
    </row>
    <row r="246" spans="1:5" ht="31.5">
      <c r="A246" s="61" t="s">
        <v>415</v>
      </c>
      <c r="B246" s="96" t="s">
        <v>586</v>
      </c>
      <c r="C246" s="96">
        <v>244</v>
      </c>
      <c r="D246" s="138"/>
      <c r="E246" s="115">
        <f>E247</f>
        <v>45.2</v>
      </c>
    </row>
    <row r="247" spans="1:5" ht="47.25">
      <c r="A247" s="61" t="s">
        <v>578</v>
      </c>
      <c r="B247" s="96" t="s">
        <v>586</v>
      </c>
      <c r="C247" s="96">
        <v>244</v>
      </c>
      <c r="D247" s="138" t="s">
        <v>132</v>
      </c>
      <c r="E247" s="115">
        <v>45.2</v>
      </c>
    </row>
    <row r="248" spans="1:5" ht="31.5">
      <c r="A248" s="61" t="s">
        <v>587</v>
      </c>
      <c r="B248" s="96" t="s">
        <v>588</v>
      </c>
      <c r="C248" s="96"/>
      <c r="D248" s="138"/>
      <c r="E248" s="115">
        <f>E249+E253+E255+E251</f>
        <v>411.29999999999995</v>
      </c>
    </row>
    <row r="249" spans="1:5" ht="31.5">
      <c r="A249" s="61" t="s">
        <v>406</v>
      </c>
      <c r="B249" s="96" t="s">
        <v>588</v>
      </c>
      <c r="C249" s="96">
        <v>121</v>
      </c>
      <c r="D249" s="138"/>
      <c r="E249" s="115">
        <f>E250</f>
        <v>382.4</v>
      </c>
    </row>
    <row r="250" spans="1:5" ht="15.75">
      <c r="A250" s="98" t="s">
        <v>349</v>
      </c>
      <c r="B250" s="96" t="s">
        <v>588</v>
      </c>
      <c r="C250" s="96">
        <v>121</v>
      </c>
      <c r="D250" s="138" t="s">
        <v>350</v>
      </c>
      <c r="E250" s="115">
        <v>382.4</v>
      </c>
    </row>
    <row r="251" spans="1:5" ht="31.5">
      <c r="A251" s="61" t="s">
        <v>409</v>
      </c>
      <c r="B251" s="96" t="s">
        <v>588</v>
      </c>
      <c r="C251" s="96">
        <v>122</v>
      </c>
      <c r="D251" s="138"/>
      <c r="E251" s="115">
        <f>E252</f>
        <v>3.5</v>
      </c>
    </row>
    <row r="252" spans="1:5" ht="15.75">
      <c r="A252" s="98" t="s">
        <v>349</v>
      </c>
      <c r="B252" s="96" t="s">
        <v>588</v>
      </c>
      <c r="C252" s="96">
        <v>122</v>
      </c>
      <c r="D252" s="138" t="s">
        <v>350</v>
      </c>
      <c r="E252" s="115">
        <v>3.5</v>
      </c>
    </row>
    <row r="253" spans="1:5" ht="31.5">
      <c r="A253" s="61" t="s">
        <v>414</v>
      </c>
      <c r="B253" s="96" t="s">
        <v>588</v>
      </c>
      <c r="C253" s="96">
        <v>242</v>
      </c>
      <c r="D253" s="138"/>
      <c r="E253" s="115">
        <f>E254</f>
        <v>12</v>
      </c>
    </row>
    <row r="254" spans="1:5" ht="15.75">
      <c r="A254" s="98" t="s">
        <v>349</v>
      </c>
      <c r="B254" s="96" t="s">
        <v>588</v>
      </c>
      <c r="C254" s="96">
        <v>242</v>
      </c>
      <c r="D254" s="138" t="s">
        <v>350</v>
      </c>
      <c r="E254" s="115">
        <v>12</v>
      </c>
    </row>
    <row r="255" spans="1:5" ht="31.5">
      <c r="A255" s="61" t="s">
        <v>415</v>
      </c>
      <c r="B255" s="96" t="s">
        <v>588</v>
      </c>
      <c r="C255" s="96">
        <v>244</v>
      </c>
      <c r="D255" s="138"/>
      <c r="E255" s="115">
        <f>E256</f>
        <v>13.4</v>
      </c>
    </row>
    <row r="256" spans="1:5" ht="15.75">
      <c r="A256" s="98" t="s">
        <v>349</v>
      </c>
      <c r="B256" s="96" t="s">
        <v>588</v>
      </c>
      <c r="C256" s="96">
        <v>244</v>
      </c>
      <c r="D256" s="138" t="s">
        <v>350</v>
      </c>
      <c r="E256" s="115">
        <v>13.4</v>
      </c>
    </row>
    <row r="257" spans="1:5" ht="47.25">
      <c r="A257" s="111" t="s">
        <v>417</v>
      </c>
      <c r="B257" s="140" t="s">
        <v>418</v>
      </c>
      <c r="C257" s="140"/>
      <c r="D257" s="141"/>
      <c r="E257" s="112">
        <f>E258</f>
        <v>54006.4</v>
      </c>
    </row>
    <row r="258" spans="1:5" ht="15.75">
      <c r="A258" s="61" t="s">
        <v>419</v>
      </c>
      <c r="B258" s="96" t="s">
        <v>420</v>
      </c>
      <c r="C258" s="96"/>
      <c r="D258" s="138"/>
      <c r="E258" s="115">
        <f>E264+E275+E278+E281+E284+E287+E290+E293+E296+E299+E305+E302+E337+E340+E259+E308+E314+E317+E322+E328+E331+E334+E311+E325</f>
        <v>54006.4</v>
      </c>
    </row>
    <row r="259" spans="1:5" ht="63">
      <c r="A259" s="61" t="s">
        <v>91</v>
      </c>
      <c r="B259" s="138" t="s">
        <v>590</v>
      </c>
      <c r="C259" s="96"/>
      <c r="D259" s="138"/>
      <c r="E259" s="115">
        <f>E260+E262</f>
        <v>600</v>
      </c>
    </row>
    <row r="260" spans="1:5" ht="31.5">
      <c r="A260" s="61" t="s">
        <v>445</v>
      </c>
      <c r="B260" s="138" t="s">
        <v>590</v>
      </c>
      <c r="C260" s="96">
        <v>111</v>
      </c>
      <c r="D260" s="138"/>
      <c r="E260" s="115">
        <f>E261</f>
        <v>595</v>
      </c>
    </row>
    <row r="261" spans="1:5" ht="15.75">
      <c r="A261" s="61" t="s">
        <v>347</v>
      </c>
      <c r="B261" s="138" t="s">
        <v>590</v>
      </c>
      <c r="C261" s="96">
        <v>111</v>
      </c>
      <c r="D261" s="138" t="s">
        <v>348</v>
      </c>
      <c r="E261" s="115">
        <v>595</v>
      </c>
    </row>
    <row r="262" spans="1:5" ht="15.75">
      <c r="A262" s="11" t="s">
        <v>446</v>
      </c>
      <c r="B262" s="138" t="s">
        <v>590</v>
      </c>
      <c r="C262" s="96">
        <v>112</v>
      </c>
      <c r="D262" s="138"/>
      <c r="E262" s="115">
        <f>E263</f>
        <v>5</v>
      </c>
    </row>
    <row r="263" spans="1:5" ht="15.75">
      <c r="A263" s="61" t="s">
        <v>347</v>
      </c>
      <c r="B263" s="138" t="s">
        <v>590</v>
      </c>
      <c r="C263" s="96">
        <v>112</v>
      </c>
      <c r="D263" s="138" t="s">
        <v>348</v>
      </c>
      <c r="E263" s="115">
        <v>5</v>
      </c>
    </row>
    <row r="264" spans="1:5" ht="63">
      <c r="A264" s="61" t="s">
        <v>589</v>
      </c>
      <c r="B264" s="96" t="s">
        <v>590</v>
      </c>
      <c r="C264" s="96"/>
      <c r="D264" s="138"/>
      <c r="E264" s="115">
        <f>E265+E267+E269+E271+E273</f>
        <v>7415.6</v>
      </c>
    </row>
    <row r="265" spans="1:5" ht="31.5">
      <c r="A265" s="61" t="s">
        <v>445</v>
      </c>
      <c r="B265" s="96" t="s">
        <v>590</v>
      </c>
      <c r="C265" s="96">
        <v>111</v>
      </c>
      <c r="D265" s="138"/>
      <c r="E265" s="115">
        <f>E266</f>
        <v>4515.9</v>
      </c>
    </row>
    <row r="266" spans="1:5" ht="15.75">
      <c r="A266" s="61" t="s">
        <v>124</v>
      </c>
      <c r="B266" s="96" t="s">
        <v>590</v>
      </c>
      <c r="C266" s="96">
        <v>111</v>
      </c>
      <c r="D266" s="138" t="s">
        <v>152</v>
      </c>
      <c r="E266" s="115">
        <v>4515.9</v>
      </c>
    </row>
    <row r="267" spans="1:5" ht="15.75">
      <c r="A267" s="2" t="s">
        <v>446</v>
      </c>
      <c r="B267" s="96"/>
      <c r="C267" s="96"/>
      <c r="D267" s="138"/>
      <c r="E267" s="115">
        <f>E268</f>
        <v>8</v>
      </c>
    </row>
    <row r="268" spans="1:5" ht="15.75">
      <c r="A268" s="61" t="s">
        <v>124</v>
      </c>
      <c r="B268" s="96" t="s">
        <v>590</v>
      </c>
      <c r="C268" s="96">
        <v>112</v>
      </c>
      <c r="D268" s="138" t="s">
        <v>152</v>
      </c>
      <c r="E268" s="115">
        <v>8</v>
      </c>
    </row>
    <row r="269" spans="1:5" ht="31.5">
      <c r="A269" s="61" t="s">
        <v>414</v>
      </c>
      <c r="B269" s="96" t="s">
        <v>590</v>
      </c>
      <c r="C269" s="96">
        <v>242</v>
      </c>
      <c r="D269" s="138"/>
      <c r="E269" s="115">
        <f>E270</f>
        <v>1159.3</v>
      </c>
    </row>
    <row r="270" spans="1:5" ht="15.75">
      <c r="A270" s="61" t="s">
        <v>124</v>
      </c>
      <c r="B270" s="96" t="s">
        <v>590</v>
      </c>
      <c r="C270" s="96">
        <v>242</v>
      </c>
      <c r="D270" s="138" t="s">
        <v>152</v>
      </c>
      <c r="E270" s="115">
        <v>1159.3</v>
      </c>
    </row>
    <row r="271" spans="1:5" ht="31.5">
      <c r="A271" s="61" t="s">
        <v>415</v>
      </c>
      <c r="B271" s="96" t="s">
        <v>590</v>
      </c>
      <c r="C271" s="96">
        <v>244</v>
      </c>
      <c r="D271" s="138"/>
      <c r="E271" s="115">
        <f>E272</f>
        <v>1730.4</v>
      </c>
    </row>
    <row r="272" spans="1:5" ht="15.75">
      <c r="A272" s="61" t="s">
        <v>124</v>
      </c>
      <c r="B272" s="96" t="s">
        <v>590</v>
      </c>
      <c r="C272" s="96">
        <v>244</v>
      </c>
      <c r="D272" s="138" t="s">
        <v>152</v>
      </c>
      <c r="E272" s="115">
        <f>1621.4+109</f>
        <v>1730.4</v>
      </c>
    </row>
    <row r="273" spans="1:5" ht="15.75">
      <c r="A273" s="61" t="s">
        <v>416</v>
      </c>
      <c r="B273" s="96"/>
      <c r="C273" s="96">
        <v>852</v>
      </c>
      <c r="D273" s="138"/>
      <c r="E273" s="115">
        <f>E274</f>
        <v>2</v>
      </c>
    </row>
    <row r="274" spans="1:5" ht="15.75">
      <c r="A274" s="61" t="s">
        <v>124</v>
      </c>
      <c r="B274" s="96" t="s">
        <v>590</v>
      </c>
      <c r="C274" s="96">
        <v>852</v>
      </c>
      <c r="D274" s="138" t="s">
        <v>152</v>
      </c>
      <c r="E274" s="115">
        <v>2</v>
      </c>
    </row>
    <row r="275" spans="1:5" ht="63">
      <c r="A275" s="61" t="s">
        <v>591</v>
      </c>
      <c r="B275" s="96" t="s">
        <v>592</v>
      </c>
      <c r="C275" s="96"/>
      <c r="D275" s="138"/>
      <c r="E275" s="115">
        <f>E276</f>
        <v>500</v>
      </c>
    </row>
    <row r="276" spans="1:5" ht="15.75">
      <c r="A276" s="61" t="s">
        <v>593</v>
      </c>
      <c r="B276" s="96" t="s">
        <v>592</v>
      </c>
      <c r="C276" s="96">
        <v>870</v>
      </c>
      <c r="D276" s="138"/>
      <c r="E276" s="115">
        <f>E277</f>
        <v>500</v>
      </c>
    </row>
    <row r="277" spans="1:5" ht="15.75">
      <c r="A277" s="61" t="s">
        <v>147</v>
      </c>
      <c r="B277" s="96" t="s">
        <v>592</v>
      </c>
      <c r="C277" s="96">
        <v>870</v>
      </c>
      <c r="D277" s="138" t="s">
        <v>133</v>
      </c>
      <c r="E277" s="115">
        <v>500</v>
      </c>
    </row>
    <row r="278" spans="1:5" ht="63">
      <c r="A278" s="61" t="s">
        <v>594</v>
      </c>
      <c r="B278" s="96" t="s">
        <v>595</v>
      </c>
      <c r="C278" s="96"/>
      <c r="D278" s="138"/>
      <c r="E278" s="115">
        <f>E279</f>
        <v>100</v>
      </c>
    </row>
    <row r="279" spans="1:5" ht="15.75">
      <c r="A279" s="61" t="s">
        <v>416</v>
      </c>
      <c r="B279" s="96" t="s">
        <v>595</v>
      </c>
      <c r="C279" s="96">
        <v>852</v>
      </c>
      <c r="D279" s="138"/>
      <c r="E279" s="115">
        <f>E280</f>
        <v>100</v>
      </c>
    </row>
    <row r="280" spans="1:5" ht="15.75">
      <c r="A280" s="61" t="s">
        <v>124</v>
      </c>
      <c r="B280" s="96" t="s">
        <v>595</v>
      </c>
      <c r="C280" s="96">
        <v>852</v>
      </c>
      <c r="D280" s="138" t="s">
        <v>152</v>
      </c>
      <c r="E280" s="115">
        <v>100</v>
      </c>
    </row>
    <row r="281" spans="1:5" ht="78.75">
      <c r="A281" s="61" t="s">
        <v>596</v>
      </c>
      <c r="B281" s="96" t="s">
        <v>597</v>
      </c>
      <c r="C281" s="96"/>
      <c r="D281" s="138"/>
      <c r="E281" s="115">
        <f>E282</f>
        <v>5000</v>
      </c>
    </row>
    <row r="282" spans="1:5" ht="31.5">
      <c r="A282" s="61" t="s">
        <v>415</v>
      </c>
      <c r="B282" s="96" t="s">
        <v>597</v>
      </c>
      <c r="C282" s="96">
        <v>244</v>
      </c>
      <c r="D282" s="138"/>
      <c r="E282" s="115">
        <f>E283</f>
        <v>5000</v>
      </c>
    </row>
    <row r="283" spans="1:5" ht="15.75">
      <c r="A283" s="61" t="s">
        <v>124</v>
      </c>
      <c r="B283" s="96" t="s">
        <v>597</v>
      </c>
      <c r="C283" s="96">
        <v>244</v>
      </c>
      <c r="D283" s="138" t="s">
        <v>152</v>
      </c>
      <c r="E283" s="115">
        <v>5000</v>
      </c>
    </row>
    <row r="284" spans="1:5" ht="63">
      <c r="A284" s="61" t="s">
        <v>598</v>
      </c>
      <c r="B284" s="96" t="s">
        <v>599</v>
      </c>
      <c r="C284" s="96"/>
      <c r="D284" s="138"/>
      <c r="E284" s="115">
        <f>E285</f>
        <v>22</v>
      </c>
    </row>
    <row r="285" spans="1:5" ht="15.75">
      <c r="A285" s="61" t="s">
        <v>416</v>
      </c>
      <c r="B285" s="96" t="s">
        <v>599</v>
      </c>
      <c r="C285" s="96">
        <v>852</v>
      </c>
      <c r="D285" s="138"/>
      <c r="E285" s="115">
        <f>E286</f>
        <v>22</v>
      </c>
    </row>
    <row r="286" spans="1:5" ht="15.75">
      <c r="A286" s="61" t="s">
        <v>124</v>
      </c>
      <c r="B286" s="143" t="s">
        <v>599</v>
      </c>
      <c r="C286" s="96">
        <v>852</v>
      </c>
      <c r="D286" s="138" t="s">
        <v>152</v>
      </c>
      <c r="E286" s="115">
        <v>22</v>
      </c>
    </row>
    <row r="287" spans="1:5" ht="78.75">
      <c r="A287" s="61" t="s">
        <v>600</v>
      </c>
      <c r="B287" s="96" t="s">
        <v>601</v>
      </c>
      <c r="C287" s="96"/>
      <c r="D287" s="138"/>
      <c r="E287" s="115">
        <f>E288</f>
        <v>2360.7999999999997</v>
      </c>
    </row>
    <row r="288" spans="1:5" ht="31.5">
      <c r="A288" s="61" t="s">
        <v>415</v>
      </c>
      <c r="B288" s="96" t="s">
        <v>601</v>
      </c>
      <c r="C288" s="96">
        <v>244</v>
      </c>
      <c r="D288" s="138"/>
      <c r="E288" s="115">
        <f>E289</f>
        <v>2360.7999999999997</v>
      </c>
    </row>
    <row r="289" spans="1:5" ht="15.75">
      <c r="A289" s="61" t="s">
        <v>124</v>
      </c>
      <c r="B289" s="96" t="s">
        <v>601</v>
      </c>
      <c r="C289" s="96">
        <v>244</v>
      </c>
      <c r="D289" s="138" t="s">
        <v>152</v>
      </c>
      <c r="E289" s="115">
        <f>2267.6+93.2</f>
        <v>2360.7999999999997</v>
      </c>
    </row>
    <row r="290" spans="1:5" ht="63">
      <c r="A290" s="61" t="s">
        <v>602</v>
      </c>
      <c r="B290" s="96" t="s">
        <v>603</v>
      </c>
      <c r="C290" s="96"/>
      <c r="D290" s="138"/>
      <c r="E290" s="115">
        <f>E291</f>
        <v>47.2</v>
      </c>
    </row>
    <row r="291" spans="1:5" ht="15.75">
      <c r="A291" s="61" t="s">
        <v>455</v>
      </c>
      <c r="B291" s="96" t="s">
        <v>603</v>
      </c>
      <c r="C291" s="96">
        <v>350</v>
      </c>
      <c r="D291" s="138"/>
      <c r="E291" s="115">
        <f>E292</f>
        <v>47.2</v>
      </c>
    </row>
    <row r="292" spans="1:5" ht="15.75">
      <c r="A292" s="61" t="s">
        <v>124</v>
      </c>
      <c r="B292" s="96" t="s">
        <v>603</v>
      </c>
      <c r="C292" s="96">
        <v>350</v>
      </c>
      <c r="D292" s="138" t="s">
        <v>152</v>
      </c>
      <c r="E292" s="115">
        <f>47.2</f>
        <v>47.2</v>
      </c>
    </row>
    <row r="293" spans="1:5" ht="63">
      <c r="A293" s="61" t="s">
        <v>604</v>
      </c>
      <c r="B293" s="96" t="s">
        <v>605</v>
      </c>
      <c r="C293" s="96"/>
      <c r="D293" s="138"/>
      <c r="E293" s="115">
        <f>E294</f>
        <v>228.8</v>
      </c>
    </row>
    <row r="294" spans="1:5" ht="31.5">
      <c r="A294" s="61" t="s">
        <v>415</v>
      </c>
      <c r="B294" s="96" t="s">
        <v>605</v>
      </c>
      <c r="C294" s="96">
        <v>244</v>
      </c>
      <c r="D294" s="138"/>
      <c r="E294" s="115">
        <f>E295</f>
        <v>228.8</v>
      </c>
    </row>
    <row r="295" spans="1:5" ht="15.75">
      <c r="A295" s="61" t="s">
        <v>124</v>
      </c>
      <c r="B295" s="96" t="s">
        <v>605</v>
      </c>
      <c r="C295" s="96">
        <v>244</v>
      </c>
      <c r="D295" s="138" t="s">
        <v>152</v>
      </c>
      <c r="E295" s="115">
        <v>228.8</v>
      </c>
    </row>
    <row r="296" spans="1:5" ht="94.5">
      <c r="A296" s="61" t="s">
        <v>0</v>
      </c>
      <c r="B296" s="96" t="s">
        <v>1</v>
      </c>
      <c r="C296" s="96"/>
      <c r="D296" s="138"/>
      <c r="E296" s="115">
        <f>E297</f>
        <v>20</v>
      </c>
    </row>
    <row r="297" spans="1:5" ht="31.5">
      <c r="A297" s="61" t="s">
        <v>415</v>
      </c>
      <c r="B297" s="96" t="s">
        <v>1</v>
      </c>
      <c r="C297" s="96">
        <v>244</v>
      </c>
      <c r="D297" s="138"/>
      <c r="E297" s="115">
        <f>E298</f>
        <v>20</v>
      </c>
    </row>
    <row r="298" spans="1:5" ht="15.75">
      <c r="A298" s="11" t="s">
        <v>149</v>
      </c>
      <c r="B298" s="96" t="s">
        <v>1</v>
      </c>
      <c r="C298" s="96">
        <v>244</v>
      </c>
      <c r="D298" s="138" t="s">
        <v>135</v>
      </c>
      <c r="E298" s="115">
        <v>20</v>
      </c>
    </row>
    <row r="299" spans="1:5" ht="63">
      <c r="A299" s="61" t="s">
        <v>2</v>
      </c>
      <c r="B299" s="96" t="s">
        <v>3</v>
      </c>
      <c r="C299" s="96"/>
      <c r="D299" s="138"/>
      <c r="E299" s="115">
        <f>E300</f>
        <v>802</v>
      </c>
    </row>
    <row r="300" spans="1:5" ht="31.5">
      <c r="A300" s="61" t="s">
        <v>415</v>
      </c>
      <c r="B300" s="96" t="s">
        <v>3</v>
      </c>
      <c r="C300" s="96">
        <v>244</v>
      </c>
      <c r="D300" s="138"/>
      <c r="E300" s="115">
        <f>E301</f>
        <v>802</v>
      </c>
    </row>
    <row r="301" spans="1:5" ht="15.75">
      <c r="A301" s="61" t="s">
        <v>125</v>
      </c>
      <c r="B301" s="96" t="s">
        <v>3</v>
      </c>
      <c r="C301" s="96">
        <v>244</v>
      </c>
      <c r="D301" s="138" t="s">
        <v>136</v>
      </c>
      <c r="E301" s="115">
        <f>500+302</f>
        <v>802</v>
      </c>
    </row>
    <row r="302" spans="1:5" ht="63">
      <c r="A302" s="61" t="s">
        <v>4</v>
      </c>
      <c r="B302" s="96" t="s">
        <v>5</v>
      </c>
      <c r="C302" s="96"/>
      <c r="D302" s="138"/>
      <c r="E302" s="115">
        <f>E303</f>
        <v>4207.799999999999</v>
      </c>
    </row>
    <row r="303" spans="1:5" ht="31.5">
      <c r="A303" s="61" t="s">
        <v>415</v>
      </c>
      <c r="B303" s="96" t="s">
        <v>5</v>
      </c>
      <c r="C303" s="96">
        <v>244</v>
      </c>
      <c r="D303" s="138"/>
      <c r="E303" s="115">
        <f>E304</f>
        <v>4207.799999999999</v>
      </c>
    </row>
    <row r="304" spans="1:5" ht="15.75">
      <c r="A304" s="61" t="s">
        <v>125</v>
      </c>
      <c r="B304" s="96" t="s">
        <v>5</v>
      </c>
      <c r="C304" s="96">
        <v>244</v>
      </c>
      <c r="D304" s="138" t="s">
        <v>136</v>
      </c>
      <c r="E304" s="115">
        <f>3017.7+1190.1</f>
        <v>4207.799999999999</v>
      </c>
    </row>
    <row r="305" spans="1:5" ht="63">
      <c r="A305" s="61" t="s">
        <v>6</v>
      </c>
      <c r="B305" s="96" t="s">
        <v>422</v>
      </c>
      <c r="C305" s="96"/>
      <c r="D305" s="138"/>
      <c r="E305" s="115">
        <f>E306</f>
        <v>64</v>
      </c>
    </row>
    <row r="306" spans="1:5" ht="31.5">
      <c r="A306" s="2" t="s">
        <v>7</v>
      </c>
      <c r="B306" s="96" t="s">
        <v>422</v>
      </c>
      <c r="C306" s="96">
        <v>321</v>
      </c>
      <c r="D306" s="138"/>
      <c r="E306" s="115">
        <f>E307</f>
        <v>64</v>
      </c>
    </row>
    <row r="307" spans="1:5" ht="15.75">
      <c r="A307" s="2" t="s">
        <v>130</v>
      </c>
      <c r="B307" s="96" t="s">
        <v>422</v>
      </c>
      <c r="C307" s="96">
        <v>321</v>
      </c>
      <c r="D307" s="138" t="s">
        <v>16</v>
      </c>
      <c r="E307" s="115">
        <v>64</v>
      </c>
    </row>
    <row r="308" spans="1:5" ht="33.75" customHeight="1">
      <c r="A308" s="11" t="s">
        <v>95</v>
      </c>
      <c r="B308" s="96" t="s">
        <v>92</v>
      </c>
      <c r="C308" s="96"/>
      <c r="D308" s="138"/>
      <c r="E308" s="115">
        <f>E309</f>
        <v>7140</v>
      </c>
    </row>
    <row r="309" spans="1:5" ht="33.75" customHeight="1">
      <c r="A309" s="11" t="s">
        <v>438</v>
      </c>
      <c r="B309" s="96" t="s">
        <v>92</v>
      </c>
      <c r="C309" s="96">
        <v>411</v>
      </c>
      <c r="D309" s="138"/>
      <c r="E309" s="115">
        <f>E310</f>
        <v>7140</v>
      </c>
    </row>
    <row r="310" spans="1:5" ht="15.75">
      <c r="A310" s="11" t="s">
        <v>126</v>
      </c>
      <c r="B310" s="96" t="s">
        <v>92</v>
      </c>
      <c r="C310" s="96">
        <v>411</v>
      </c>
      <c r="D310" s="138" t="s">
        <v>137</v>
      </c>
      <c r="E310" s="115">
        <f>6311.1+828.9</f>
        <v>7140</v>
      </c>
    </row>
    <row r="311" spans="1:5" ht="47.25">
      <c r="A311" s="11" t="s">
        <v>114</v>
      </c>
      <c r="B311" s="96" t="s">
        <v>115</v>
      </c>
      <c r="C311" s="96"/>
      <c r="D311" s="138"/>
      <c r="E311" s="115">
        <f>E312</f>
        <v>1500</v>
      </c>
    </row>
    <row r="312" spans="1:5" ht="31.5">
      <c r="A312" s="11" t="s">
        <v>442</v>
      </c>
      <c r="B312" s="96" t="s">
        <v>115</v>
      </c>
      <c r="C312" s="96">
        <v>810</v>
      </c>
      <c r="D312" s="138"/>
      <c r="E312" s="115">
        <f>E313</f>
        <v>1500</v>
      </c>
    </row>
    <row r="313" spans="1:5" ht="15.75">
      <c r="A313" s="75" t="s">
        <v>127</v>
      </c>
      <c r="B313" s="96" t="s">
        <v>115</v>
      </c>
      <c r="C313" s="96">
        <v>810</v>
      </c>
      <c r="D313" s="138" t="s">
        <v>138</v>
      </c>
      <c r="E313" s="115">
        <v>1500</v>
      </c>
    </row>
    <row r="314" spans="1:5" ht="15.75">
      <c r="A314" s="11" t="s">
        <v>94</v>
      </c>
      <c r="B314" s="96" t="s">
        <v>97</v>
      </c>
      <c r="C314" s="96"/>
      <c r="D314" s="138"/>
      <c r="E314" s="115">
        <f>E315</f>
        <v>4750</v>
      </c>
    </row>
    <row r="315" spans="1:5" ht="31.5">
      <c r="A315" s="11" t="s">
        <v>93</v>
      </c>
      <c r="B315" s="96" t="s">
        <v>97</v>
      </c>
      <c r="C315" s="96">
        <v>630</v>
      </c>
      <c r="D315" s="138"/>
      <c r="E315" s="115">
        <f>E316</f>
        <v>4750</v>
      </c>
    </row>
    <row r="316" spans="1:5" ht="15.75">
      <c r="A316" s="195" t="s">
        <v>153</v>
      </c>
      <c r="B316" s="96" t="s">
        <v>97</v>
      </c>
      <c r="C316" s="96">
        <v>630</v>
      </c>
      <c r="D316" s="138" t="s">
        <v>154</v>
      </c>
      <c r="E316" s="115">
        <v>4750</v>
      </c>
    </row>
    <row r="317" spans="1:5" ht="15.75">
      <c r="A317" s="11" t="s">
        <v>96</v>
      </c>
      <c r="B317" s="96" t="s">
        <v>98</v>
      </c>
      <c r="C317" s="96"/>
      <c r="D317" s="138"/>
      <c r="E317" s="115">
        <f>E318+E320</f>
        <v>16733.3</v>
      </c>
    </row>
    <row r="318" spans="1:5" ht="31.5">
      <c r="A318" s="11" t="s">
        <v>442</v>
      </c>
      <c r="B318" s="96" t="s">
        <v>98</v>
      </c>
      <c r="C318" s="96">
        <v>810</v>
      </c>
      <c r="D318" s="138"/>
      <c r="E318" s="115">
        <f>E319</f>
        <v>16030</v>
      </c>
    </row>
    <row r="319" spans="1:5" ht="15.75">
      <c r="A319" s="75" t="s">
        <v>127</v>
      </c>
      <c r="B319" s="96" t="s">
        <v>98</v>
      </c>
      <c r="C319" s="96">
        <v>810</v>
      </c>
      <c r="D319" s="138" t="s">
        <v>138</v>
      </c>
      <c r="E319" s="115">
        <f>16030</f>
        <v>16030</v>
      </c>
    </row>
    <row r="320" spans="1:5" ht="31.5">
      <c r="A320" s="61" t="s">
        <v>415</v>
      </c>
      <c r="B320" s="96" t="s">
        <v>98</v>
      </c>
      <c r="C320" s="96">
        <v>244</v>
      </c>
      <c r="D320" s="138"/>
      <c r="E320" s="115">
        <f>E321</f>
        <v>703.3</v>
      </c>
    </row>
    <row r="321" spans="1:5" ht="15.75">
      <c r="A321" s="75" t="s">
        <v>127</v>
      </c>
      <c r="B321" s="96" t="s">
        <v>98</v>
      </c>
      <c r="C321" s="96">
        <v>244</v>
      </c>
      <c r="D321" s="138" t="s">
        <v>138</v>
      </c>
      <c r="E321" s="115">
        <f>703.3</f>
        <v>703.3</v>
      </c>
    </row>
    <row r="322" spans="1:5" s="191" customFormat="1" ht="15.75">
      <c r="A322" s="11" t="s">
        <v>106</v>
      </c>
      <c r="B322" s="96" t="s">
        <v>107</v>
      </c>
      <c r="C322" s="96"/>
      <c r="D322" s="138"/>
      <c r="E322" s="115">
        <f>E323</f>
        <v>320.8</v>
      </c>
    </row>
    <row r="323" spans="1:5" s="191" customFormat="1" ht="31.5">
      <c r="A323" s="61" t="s">
        <v>415</v>
      </c>
      <c r="B323" s="96" t="s">
        <v>107</v>
      </c>
      <c r="C323" s="96">
        <v>244</v>
      </c>
      <c r="D323" s="138"/>
      <c r="E323" s="115">
        <f>E324</f>
        <v>320.8</v>
      </c>
    </row>
    <row r="324" spans="1:5" s="191" customFormat="1" ht="15.75">
      <c r="A324" s="61" t="s">
        <v>128</v>
      </c>
      <c r="B324" s="96" t="s">
        <v>107</v>
      </c>
      <c r="C324" s="96">
        <v>244</v>
      </c>
      <c r="D324" s="138" t="s">
        <v>139</v>
      </c>
      <c r="E324" s="115">
        <f>170+120.8+30</f>
        <v>320.8</v>
      </c>
    </row>
    <row r="325" spans="1:5" s="191" customFormat="1" ht="15.75">
      <c r="A325" s="11" t="s">
        <v>116</v>
      </c>
      <c r="B325" s="96" t="s">
        <v>117</v>
      </c>
      <c r="C325" s="96"/>
      <c r="D325" s="138"/>
      <c r="E325" s="115">
        <f>E326</f>
        <v>86.2</v>
      </c>
    </row>
    <row r="326" spans="1:5" s="191" customFormat="1" ht="31.5">
      <c r="A326" s="61" t="s">
        <v>415</v>
      </c>
      <c r="B326" s="96" t="s">
        <v>117</v>
      </c>
      <c r="C326" s="96">
        <v>244</v>
      </c>
      <c r="D326" s="138"/>
      <c r="E326" s="115">
        <f>E327</f>
        <v>86.2</v>
      </c>
    </row>
    <row r="327" spans="1:5" s="191" customFormat="1" ht="15.75">
      <c r="A327" s="61" t="s">
        <v>128</v>
      </c>
      <c r="B327" s="96" t="s">
        <v>117</v>
      </c>
      <c r="C327" s="96">
        <v>244</v>
      </c>
      <c r="D327" s="138" t="s">
        <v>139</v>
      </c>
      <c r="E327" s="115">
        <v>86.2</v>
      </c>
    </row>
    <row r="328" spans="1:5" ht="15.75">
      <c r="A328" s="61" t="s">
        <v>108</v>
      </c>
      <c r="B328" s="96" t="s">
        <v>109</v>
      </c>
      <c r="C328" s="96"/>
      <c r="D328" s="138"/>
      <c r="E328" s="115">
        <f>E329</f>
        <v>200.6</v>
      </c>
    </row>
    <row r="329" spans="1:5" ht="31.5">
      <c r="A329" s="61" t="s">
        <v>415</v>
      </c>
      <c r="B329" s="96" t="s">
        <v>109</v>
      </c>
      <c r="C329" s="96">
        <v>244</v>
      </c>
      <c r="D329" s="138"/>
      <c r="E329" s="115">
        <f>E330</f>
        <v>200.6</v>
      </c>
    </row>
    <row r="330" spans="1:5" ht="15.75">
      <c r="A330" s="61" t="s">
        <v>124</v>
      </c>
      <c r="B330" s="96" t="s">
        <v>109</v>
      </c>
      <c r="C330" s="96">
        <v>244</v>
      </c>
      <c r="D330" s="138" t="s">
        <v>152</v>
      </c>
      <c r="E330" s="115">
        <v>200.6</v>
      </c>
    </row>
    <row r="331" spans="1:5" ht="15.75">
      <c r="A331" s="61" t="s">
        <v>110</v>
      </c>
      <c r="B331" s="96" t="s">
        <v>111</v>
      </c>
      <c r="C331" s="96"/>
      <c r="D331" s="138"/>
      <c r="E331" s="115">
        <f>E332</f>
        <v>185.3</v>
      </c>
    </row>
    <row r="332" spans="1:5" ht="31.5">
      <c r="A332" s="61" t="s">
        <v>415</v>
      </c>
      <c r="B332" s="96" t="s">
        <v>111</v>
      </c>
      <c r="C332" s="96">
        <v>244</v>
      </c>
      <c r="D332" s="138"/>
      <c r="E332" s="115">
        <f>E333</f>
        <v>185.3</v>
      </c>
    </row>
    <row r="333" spans="1:5" ht="15.75">
      <c r="A333" s="11" t="s">
        <v>345</v>
      </c>
      <c r="B333" s="96" t="s">
        <v>111</v>
      </c>
      <c r="C333" s="96">
        <v>244</v>
      </c>
      <c r="D333" s="138" t="s">
        <v>346</v>
      </c>
      <c r="E333" s="115">
        <v>185.3</v>
      </c>
    </row>
    <row r="334" spans="1:5" ht="15.75">
      <c r="A334" s="61" t="s">
        <v>112</v>
      </c>
      <c r="B334" s="96" t="s">
        <v>113</v>
      </c>
      <c r="C334" s="96"/>
      <c r="D334" s="138"/>
      <c r="E334" s="115">
        <f>E335</f>
        <v>16</v>
      </c>
    </row>
    <row r="335" spans="1:5" ht="31.5">
      <c r="A335" s="61" t="s">
        <v>415</v>
      </c>
      <c r="B335" s="96" t="s">
        <v>113</v>
      </c>
      <c r="C335" s="96">
        <v>244</v>
      </c>
      <c r="D335" s="138"/>
      <c r="E335" s="115">
        <f>E336</f>
        <v>16</v>
      </c>
    </row>
    <row r="336" spans="1:5" ht="15.75">
      <c r="A336" s="75" t="s">
        <v>150</v>
      </c>
      <c r="B336" s="96" t="s">
        <v>113</v>
      </c>
      <c r="C336" s="96">
        <v>244</v>
      </c>
      <c r="D336" s="138" t="s">
        <v>140</v>
      </c>
      <c r="E336" s="115">
        <v>16</v>
      </c>
    </row>
    <row r="337" spans="1:5" ht="94.5">
      <c r="A337" s="68" t="s">
        <v>421</v>
      </c>
      <c r="B337" s="96" t="s">
        <v>17</v>
      </c>
      <c r="C337" s="96"/>
      <c r="D337" s="138"/>
      <c r="E337" s="115">
        <f>E338</f>
        <v>48.4</v>
      </c>
    </row>
    <row r="338" spans="1:5" ht="15.75">
      <c r="A338" s="2" t="s">
        <v>155</v>
      </c>
      <c r="B338" s="96" t="s">
        <v>17</v>
      </c>
      <c r="C338" s="96">
        <v>540</v>
      </c>
      <c r="D338" s="138"/>
      <c r="E338" s="115">
        <f>E339</f>
        <v>48.4</v>
      </c>
    </row>
    <row r="339" spans="1:5" ht="47.25">
      <c r="A339" s="61" t="s">
        <v>123</v>
      </c>
      <c r="B339" s="96" t="s">
        <v>17</v>
      </c>
      <c r="C339" s="96">
        <v>540</v>
      </c>
      <c r="D339" s="138" t="s">
        <v>131</v>
      </c>
      <c r="E339" s="115">
        <v>48.4</v>
      </c>
    </row>
    <row r="340" spans="1:5" ht="63">
      <c r="A340" s="2" t="s">
        <v>8</v>
      </c>
      <c r="B340" s="96" t="s">
        <v>9</v>
      </c>
      <c r="C340" s="96"/>
      <c r="D340" s="138"/>
      <c r="E340" s="115">
        <f>E341</f>
        <v>1657.6</v>
      </c>
    </row>
    <row r="341" spans="1:5" ht="15.75">
      <c r="A341" s="2" t="s">
        <v>11</v>
      </c>
      <c r="B341" s="96" t="s">
        <v>9</v>
      </c>
      <c r="C341" s="96">
        <v>520</v>
      </c>
      <c r="D341" s="138"/>
      <c r="E341" s="115">
        <f>E342</f>
        <v>1657.6</v>
      </c>
    </row>
    <row r="342" spans="1:5" ht="15.75">
      <c r="A342" s="2" t="s">
        <v>10</v>
      </c>
      <c r="B342" s="96" t="s">
        <v>9</v>
      </c>
      <c r="C342" s="96">
        <v>520</v>
      </c>
      <c r="D342" s="138" t="s">
        <v>18</v>
      </c>
      <c r="E342" s="115">
        <v>1657.6</v>
      </c>
    </row>
    <row r="343" spans="1:5" ht="15.75">
      <c r="A343" s="101" t="s">
        <v>12</v>
      </c>
      <c r="B343" s="51"/>
      <c r="C343" s="51"/>
      <c r="D343" s="116"/>
      <c r="E343" s="103">
        <f>E9+E34+E129+E183+E198+E210+E214+E257</f>
        <v>150370.75</v>
      </c>
    </row>
  </sheetData>
  <sheetProtection/>
  <autoFilter ref="A8:E343"/>
  <mergeCells count="5">
    <mergeCell ref="A6:E6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5.75390625" style="0" customWidth="1"/>
    <col min="2" max="2" width="12.125" style="0" customWidth="1"/>
    <col min="3" max="3" width="10.375" style="0" customWidth="1"/>
    <col min="4" max="4" width="9.875" style="0" customWidth="1"/>
    <col min="5" max="6" width="13.75390625" style="0" customWidth="1"/>
  </cols>
  <sheetData>
    <row r="1" spans="1:6" ht="15.75">
      <c r="A1" s="205" t="s">
        <v>208</v>
      </c>
      <c r="B1" s="205"/>
      <c r="C1" s="205"/>
      <c r="D1" s="205"/>
      <c r="E1" s="205"/>
      <c r="F1" s="205"/>
    </row>
    <row r="2" spans="1:6" ht="15.75">
      <c r="A2" s="205" t="s">
        <v>142</v>
      </c>
      <c r="B2" s="205"/>
      <c r="C2" s="205"/>
      <c r="D2" s="205"/>
      <c r="E2" s="205"/>
      <c r="F2" s="205"/>
    </row>
    <row r="3" spans="1:6" ht="15.75">
      <c r="A3" s="205" t="s">
        <v>143</v>
      </c>
      <c r="B3" s="205"/>
      <c r="C3" s="205"/>
      <c r="D3" s="205"/>
      <c r="E3" s="205"/>
      <c r="F3" s="205"/>
    </row>
    <row r="4" spans="1:6" ht="15.75">
      <c r="A4" s="205" t="s">
        <v>121</v>
      </c>
      <c r="B4" s="205"/>
      <c r="C4" s="205"/>
      <c r="D4" s="205"/>
      <c r="E4" s="205"/>
      <c r="F4" s="205"/>
    </row>
    <row r="6" spans="1:6" ht="103.5" customHeight="1">
      <c r="A6" s="198" t="s">
        <v>19</v>
      </c>
      <c r="B6" s="198"/>
      <c r="C6" s="198"/>
      <c r="D6" s="198"/>
      <c r="E6" s="198"/>
      <c r="F6" s="198"/>
    </row>
    <row r="8" spans="1:6" ht="37.5" customHeight="1">
      <c r="A8" s="117" t="s">
        <v>156</v>
      </c>
      <c r="B8" s="51" t="s">
        <v>388</v>
      </c>
      <c r="C8" s="51" t="s">
        <v>389</v>
      </c>
      <c r="D8" s="51" t="s">
        <v>390</v>
      </c>
      <c r="E8" s="51" t="s">
        <v>20</v>
      </c>
      <c r="F8" s="51" t="s">
        <v>21</v>
      </c>
    </row>
    <row r="9" spans="1:6" ht="73.5" customHeight="1">
      <c r="A9" s="49" t="s">
        <v>99</v>
      </c>
      <c r="B9" s="118" t="s">
        <v>425</v>
      </c>
      <c r="C9" s="118"/>
      <c r="D9" s="119"/>
      <c r="E9" s="60">
        <f>E11+E14+E19+E24+E27+E32</f>
        <v>15899.7</v>
      </c>
      <c r="F9" s="60">
        <f>F11+F14+F19+F24+F27+F32</f>
        <v>11877.9</v>
      </c>
    </row>
    <row r="10" spans="1:6" ht="110.25">
      <c r="A10" s="68" t="s">
        <v>15</v>
      </c>
      <c r="B10" s="122"/>
      <c r="C10" s="122"/>
      <c r="D10" s="123"/>
      <c r="E10" s="64">
        <f>E9</f>
        <v>15899.7</v>
      </c>
      <c r="F10" s="64">
        <f>F9</f>
        <v>11877.9</v>
      </c>
    </row>
    <row r="11" spans="1:6" ht="31.5">
      <c r="A11" s="68" t="s">
        <v>430</v>
      </c>
      <c r="B11" s="122" t="s">
        <v>100</v>
      </c>
      <c r="C11" s="122"/>
      <c r="D11" s="123"/>
      <c r="E11" s="64">
        <f>E12</f>
        <v>0</v>
      </c>
      <c r="F11" s="64">
        <f>F12</f>
        <v>0</v>
      </c>
    </row>
    <row r="12" spans="1:6" ht="31.5">
      <c r="A12" s="68" t="s">
        <v>415</v>
      </c>
      <c r="B12" s="122" t="s">
        <v>100</v>
      </c>
      <c r="C12" s="122">
        <v>244</v>
      </c>
      <c r="D12" s="123"/>
      <c r="E12" s="64">
        <v>0</v>
      </c>
      <c r="F12" s="64">
        <f>F13</f>
        <v>0</v>
      </c>
    </row>
    <row r="13" spans="1:6" ht="15.75">
      <c r="A13" s="68" t="s">
        <v>125</v>
      </c>
      <c r="B13" s="122" t="s">
        <v>100</v>
      </c>
      <c r="C13" s="122">
        <v>244</v>
      </c>
      <c r="D13" s="123" t="s">
        <v>136</v>
      </c>
      <c r="E13" s="64">
        <v>0</v>
      </c>
      <c r="F13" s="64">
        <v>0</v>
      </c>
    </row>
    <row r="14" spans="1:6" ht="15.75">
      <c r="A14" s="68" t="s">
        <v>433</v>
      </c>
      <c r="B14" s="122" t="s">
        <v>101</v>
      </c>
      <c r="C14" s="122"/>
      <c r="D14" s="123"/>
      <c r="E14" s="64">
        <f>E15+E17</f>
        <v>3163.6</v>
      </c>
      <c r="F14" s="64">
        <f>F15+F17</f>
        <v>3210.5</v>
      </c>
    </row>
    <row r="15" spans="1:6" ht="31.5">
      <c r="A15" s="2" t="s">
        <v>434</v>
      </c>
      <c r="B15" s="122" t="s">
        <v>101</v>
      </c>
      <c r="C15" s="122">
        <v>243</v>
      </c>
      <c r="D15" s="123"/>
      <c r="E15" s="64">
        <f>E16</f>
        <v>850</v>
      </c>
      <c r="F15" s="64">
        <f>F16</f>
        <v>900</v>
      </c>
    </row>
    <row r="16" spans="1:6" ht="15.75">
      <c r="A16" s="2" t="s">
        <v>128</v>
      </c>
      <c r="B16" s="122" t="s">
        <v>101</v>
      </c>
      <c r="C16" s="122">
        <v>243</v>
      </c>
      <c r="D16" s="123" t="s">
        <v>139</v>
      </c>
      <c r="E16" s="64">
        <v>850</v>
      </c>
      <c r="F16" s="64">
        <v>900</v>
      </c>
    </row>
    <row r="17" spans="1:6" ht="31.5">
      <c r="A17" s="68" t="s">
        <v>415</v>
      </c>
      <c r="B17" s="122" t="s">
        <v>101</v>
      </c>
      <c r="C17" s="122">
        <v>244</v>
      </c>
      <c r="D17" s="123"/>
      <c r="E17" s="64">
        <f>E18</f>
        <v>2313.6</v>
      </c>
      <c r="F17" s="64">
        <f>F18</f>
        <v>2310.5</v>
      </c>
    </row>
    <row r="18" spans="1:6" ht="15.75">
      <c r="A18" s="2" t="s">
        <v>128</v>
      </c>
      <c r="B18" s="122" t="s">
        <v>101</v>
      </c>
      <c r="C18" s="122">
        <v>244</v>
      </c>
      <c r="D18" s="123" t="s">
        <v>139</v>
      </c>
      <c r="E18" s="64">
        <v>2313.6</v>
      </c>
      <c r="F18" s="64">
        <v>2310.5</v>
      </c>
    </row>
    <row r="19" spans="1:6" ht="31.5">
      <c r="A19" s="68" t="s">
        <v>435</v>
      </c>
      <c r="B19" s="122" t="s">
        <v>102</v>
      </c>
      <c r="C19" s="122"/>
      <c r="D19" s="123"/>
      <c r="E19" s="64">
        <f>E20+E22</f>
        <v>4388.8</v>
      </c>
      <c r="F19" s="64">
        <f>F20+F22</f>
        <v>2096.8</v>
      </c>
    </row>
    <row r="20" spans="1:6" ht="31.5">
      <c r="A20" s="75" t="s">
        <v>415</v>
      </c>
      <c r="B20" s="122" t="s">
        <v>102</v>
      </c>
      <c r="C20" s="124">
        <v>244</v>
      </c>
      <c r="D20" s="125"/>
      <c r="E20" s="72">
        <f>E21</f>
        <v>1550</v>
      </c>
      <c r="F20" s="72">
        <f>F21</f>
        <v>0</v>
      </c>
    </row>
    <row r="21" spans="1:6" ht="15.75">
      <c r="A21" s="75" t="s">
        <v>125</v>
      </c>
      <c r="B21" s="122" t="s">
        <v>102</v>
      </c>
      <c r="C21" s="124">
        <v>244</v>
      </c>
      <c r="D21" s="125" t="s">
        <v>136</v>
      </c>
      <c r="E21" s="72">
        <v>1550</v>
      </c>
      <c r="F21" s="72">
        <v>0</v>
      </c>
    </row>
    <row r="22" spans="1:6" ht="31.5">
      <c r="A22" s="11" t="s">
        <v>438</v>
      </c>
      <c r="B22" s="122" t="s">
        <v>102</v>
      </c>
      <c r="C22" s="124">
        <v>411</v>
      </c>
      <c r="D22" s="125"/>
      <c r="E22" s="72">
        <f>E23</f>
        <v>2838.8</v>
      </c>
      <c r="F22" s="72">
        <f>F23</f>
        <v>2096.8</v>
      </c>
    </row>
    <row r="23" spans="1:6" ht="15.75">
      <c r="A23" s="75" t="s">
        <v>127</v>
      </c>
      <c r="B23" s="122" t="s">
        <v>102</v>
      </c>
      <c r="C23" s="124">
        <v>411</v>
      </c>
      <c r="D23" s="125" t="s">
        <v>138</v>
      </c>
      <c r="E23" s="72">
        <v>2838.8</v>
      </c>
      <c r="F23" s="72">
        <v>2096.8</v>
      </c>
    </row>
    <row r="24" spans="1:6" ht="31.5">
      <c r="A24" s="68" t="s">
        <v>439</v>
      </c>
      <c r="B24" s="122" t="s">
        <v>103</v>
      </c>
      <c r="C24" s="122"/>
      <c r="D24" s="123"/>
      <c r="E24" s="64">
        <f>E25</f>
        <v>1970</v>
      </c>
      <c r="F24" s="64">
        <f>F25</f>
        <v>0</v>
      </c>
    </row>
    <row r="25" spans="1:6" ht="31.5">
      <c r="A25" s="2" t="s">
        <v>434</v>
      </c>
      <c r="B25" s="122" t="s">
        <v>103</v>
      </c>
      <c r="C25" s="122">
        <v>243</v>
      </c>
      <c r="D25" s="123"/>
      <c r="E25" s="64">
        <f>E26</f>
        <v>1970</v>
      </c>
      <c r="F25" s="64">
        <f>F26</f>
        <v>0</v>
      </c>
    </row>
    <row r="26" spans="1:6" ht="15.75">
      <c r="A26" s="68" t="s">
        <v>127</v>
      </c>
      <c r="B26" s="122" t="s">
        <v>103</v>
      </c>
      <c r="C26" s="122">
        <v>243</v>
      </c>
      <c r="D26" s="123" t="s">
        <v>138</v>
      </c>
      <c r="E26" s="64">
        <v>1970</v>
      </c>
      <c r="F26" s="64">
        <v>0</v>
      </c>
    </row>
    <row r="27" spans="1:6" ht="15.75" customHeight="1">
      <c r="A27" s="68" t="s">
        <v>440</v>
      </c>
      <c r="B27" s="122" t="s">
        <v>104</v>
      </c>
      <c r="C27" s="122"/>
      <c r="D27" s="123"/>
      <c r="E27" s="64">
        <f>E28+E30</f>
        <v>5024.3</v>
      </c>
      <c r="F27" s="64">
        <f>F28+F30</f>
        <v>5024.3</v>
      </c>
    </row>
    <row r="28" spans="1:6" ht="31.5">
      <c r="A28" s="2" t="s">
        <v>442</v>
      </c>
      <c r="B28" s="122" t="s">
        <v>104</v>
      </c>
      <c r="C28" s="122">
        <v>810</v>
      </c>
      <c r="D28" s="123"/>
      <c r="E28" s="64">
        <f>E29</f>
        <v>5024.3</v>
      </c>
      <c r="F28" s="64">
        <f>F29</f>
        <v>5024.3</v>
      </c>
    </row>
    <row r="29" spans="1:6" ht="15.75">
      <c r="A29" s="2" t="s">
        <v>126</v>
      </c>
      <c r="B29" s="122" t="s">
        <v>104</v>
      </c>
      <c r="C29" s="122">
        <v>810</v>
      </c>
      <c r="D29" s="123" t="s">
        <v>137</v>
      </c>
      <c r="E29" s="64">
        <v>5024.3</v>
      </c>
      <c r="F29" s="64">
        <v>5024.3</v>
      </c>
    </row>
    <row r="30" spans="1:6" ht="31.5">
      <c r="A30" s="68" t="s">
        <v>415</v>
      </c>
      <c r="B30" s="122" t="s">
        <v>104</v>
      </c>
      <c r="C30" s="122">
        <v>244</v>
      </c>
      <c r="D30" s="123"/>
      <c r="E30" s="64">
        <f>E31</f>
        <v>0</v>
      </c>
      <c r="F30" s="64">
        <f>F31</f>
        <v>0</v>
      </c>
    </row>
    <row r="31" spans="1:6" ht="15.75">
      <c r="A31" s="2" t="s">
        <v>128</v>
      </c>
      <c r="B31" s="122" t="s">
        <v>104</v>
      </c>
      <c r="C31" s="122">
        <v>244</v>
      </c>
      <c r="D31" s="123" t="s">
        <v>139</v>
      </c>
      <c r="E31" s="64">
        <v>0</v>
      </c>
      <c r="F31" s="64">
        <v>0</v>
      </c>
    </row>
    <row r="32" spans="1:6" ht="31.5">
      <c r="A32" s="2" t="s">
        <v>443</v>
      </c>
      <c r="B32" s="122" t="s">
        <v>105</v>
      </c>
      <c r="C32" s="122"/>
      <c r="D32" s="123"/>
      <c r="E32" s="64">
        <f>E33</f>
        <v>1353</v>
      </c>
      <c r="F32" s="64">
        <f>F33</f>
        <v>1546.3</v>
      </c>
    </row>
    <row r="33" spans="1:6" ht="31.5">
      <c r="A33" s="68" t="s">
        <v>415</v>
      </c>
      <c r="B33" s="122" t="s">
        <v>105</v>
      </c>
      <c r="C33" s="122">
        <v>244</v>
      </c>
      <c r="D33" s="123"/>
      <c r="E33" s="64">
        <f>E34</f>
        <v>1353</v>
      </c>
      <c r="F33" s="64">
        <f>F34</f>
        <v>1546.3</v>
      </c>
    </row>
    <row r="34" spans="1:6" ht="15.75">
      <c r="A34" s="2" t="s">
        <v>126</v>
      </c>
      <c r="B34" s="122" t="s">
        <v>105</v>
      </c>
      <c r="C34" s="122">
        <v>244</v>
      </c>
      <c r="D34" s="123" t="s">
        <v>137</v>
      </c>
      <c r="E34" s="64">
        <v>1353</v>
      </c>
      <c r="F34" s="64">
        <v>1546.3</v>
      </c>
    </row>
    <row r="35" spans="1:6" ht="47.25">
      <c r="A35" s="108" t="s">
        <v>448</v>
      </c>
      <c r="B35" s="118" t="s">
        <v>449</v>
      </c>
      <c r="C35" s="118"/>
      <c r="D35" s="119"/>
      <c r="E35" s="60">
        <f>E36+E59+E71+E91+E107+E117</f>
        <v>6364.5</v>
      </c>
      <c r="F35" s="60">
        <f>F36+F59+F71+F91+F107+F117</f>
        <v>6943</v>
      </c>
    </row>
    <row r="36" spans="1:6" ht="63">
      <c r="A36" s="106" t="s">
        <v>450</v>
      </c>
      <c r="B36" s="120" t="s">
        <v>451</v>
      </c>
      <c r="C36" s="120"/>
      <c r="D36" s="121"/>
      <c r="E36" s="107">
        <f>E37+E42+E45+E48+E53+E56</f>
        <v>2547</v>
      </c>
      <c r="F36" s="107">
        <f>F37+F42+F45+F48+F53+F56</f>
        <v>2740.5</v>
      </c>
    </row>
    <row r="37" spans="1:6" ht="31.5">
      <c r="A37" s="68" t="s">
        <v>453</v>
      </c>
      <c r="B37" s="122" t="s">
        <v>454</v>
      </c>
      <c r="C37" s="122"/>
      <c r="D37" s="123"/>
      <c r="E37" s="64">
        <f>E38+E40</f>
        <v>1019</v>
      </c>
      <c r="F37" s="64">
        <f>F38+F40</f>
        <v>1070</v>
      </c>
    </row>
    <row r="38" spans="1:6" ht="31.5">
      <c r="A38" s="61" t="s">
        <v>415</v>
      </c>
      <c r="B38" s="122" t="s">
        <v>454</v>
      </c>
      <c r="C38" s="122">
        <v>244</v>
      </c>
      <c r="D38" s="123"/>
      <c r="E38" s="64">
        <f>E39</f>
        <v>1009</v>
      </c>
      <c r="F38" s="64">
        <f>F39</f>
        <v>1060</v>
      </c>
    </row>
    <row r="39" spans="1:6" ht="15.75">
      <c r="A39" s="61" t="s">
        <v>124</v>
      </c>
      <c r="B39" s="122" t="s">
        <v>454</v>
      </c>
      <c r="C39" s="122">
        <v>244</v>
      </c>
      <c r="D39" s="123" t="s">
        <v>152</v>
      </c>
      <c r="E39" s="64">
        <v>1009</v>
      </c>
      <c r="F39" s="64">
        <v>1060</v>
      </c>
    </row>
    <row r="40" spans="1:6" ht="15.75">
      <c r="A40" s="2" t="s">
        <v>455</v>
      </c>
      <c r="B40" s="122" t="s">
        <v>454</v>
      </c>
      <c r="C40" s="122">
        <v>350</v>
      </c>
      <c r="D40" s="123"/>
      <c r="E40" s="64">
        <f>E41</f>
        <v>10</v>
      </c>
      <c r="F40" s="64">
        <f>F41</f>
        <v>10</v>
      </c>
    </row>
    <row r="41" spans="1:6" ht="15.75">
      <c r="A41" s="61" t="s">
        <v>124</v>
      </c>
      <c r="B41" s="122" t="s">
        <v>454</v>
      </c>
      <c r="C41" s="122">
        <v>350</v>
      </c>
      <c r="D41" s="123" t="s">
        <v>152</v>
      </c>
      <c r="E41" s="64">
        <v>10</v>
      </c>
      <c r="F41" s="64">
        <v>10</v>
      </c>
    </row>
    <row r="42" spans="1:6" ht="17.25" customHeight="1">
      <c r="A42" s="68" t="s">
        <v>456</v>
      </c>
      <c r="B42" s="122" t="s">
        <v>457</v>
      </c>
      <c r="C42" s="122"/>
      <c r="D42" s="123"/>
      <c r="E42" s="64">
        <f>E43</f>
        <v>181</v>
      </c>
      <c r="F42" s="64">
        <f>F43</f>
        <v>220</v>
      </c>
    </row>
    <row r="43" spans="1:6" ht="31.5">
      <c r="A43" s="61" t="s">
        <v>415</v>
      </c>
      <c r="B43" s="122" t="s">
        <v>457</v>
      </c>
      <c r="C43" s="122">
        <v>244</v>
      </c>
      <c r="D43" s="123"/>
      <c r="E43" s="64">
        <f>E44</f>
        <v>181</v>
      </c>
      <c r="F43" s="64">
        <f>F44</f>
        <v>220</v>
      </c>
    </row>
    <row r="44" spans="1:6" ht="15.75">
      <c r="A44" s="61" t="s">
        <v>124</v>
      </c>
      <c r="B44" s="122" t="s">
        <v>457</v>
      </c>
      <c r="C44" s="122">
        <v>244</v>
      </c>
      <c r="D44" s="123" t="s">
        <v>152</v>
      </c>
      <c r="E44" s="64">
        <v>181</v>
      </c>
      <c r="F44" s="64">
        <v>220</v>
      </c>
    </row>
    <row r="45" spans="1:6" ht="15.75">
      <c r="A45" s="68" t="s">
        <v>458</v>
      </c>
      <c r="B45" s="122" t="s">
        <v>459</v>
      </c>
      <c r="C45" s="122"/>
      <c r="D45" s="123"/>
      <c r="E45" s="64">
        <f>E46</f>
        <v>111</v>
      </c>
      <c r="F45" s="64">
        <f>F46</f>
        <v>115.5</v>
      </c>
    </row>
    <row r="46" spans="1:6" ht="31.5">
      <c r="A46" s="61" t="s">
        <v>415</v>
      </c>
      <c r="B46" s="122" t="s">
        <v>459</v>
      </c>
      <c r="C46" s="122">
        <v>244</v>
      </c>
      <c r="D46" s="123"/>
      <c r="E46" s="64">
        <f>E47</f>
        <v>111</v>
      </c>
      <c r="F46" s="64">
        <f>F47</f>
        <v>115.5</v>
      </c>
    </row>
    <row r="47" spans="1:6" ht="15.75">
      <c r="A47" s="61" t="s">
        <v>124</v>
      </c>
      <c r="B47" s="122" t="s">
        <v>459</v>
      </c>
      <c r="C47" s="122">
        <v>244</v>
      </c>
      <c r="D47" s="123" t="s">
        <v>152</v>
      </c>
      <c r="E47" s="64">
        <v>111</v>
      </c>
      <c r="F47" s="64">
        <v>115.5</v>
      </c>
    </row>
    <row r="48" spans="1:6" ht="15.75">
      <c r="A48" s="68" t="s">
        <v>460</v>
      </c>
      <c r="B48" s="122" t="s">
        <v>461</v>
      </c>
      <c r="C48" s="122"/>
      <c r="D48" s="123"/>
      <c r="E48" s="64">
        <f>E49+E51</f>
        <v>70</v>
      </c>
      <c r="F48" s="64">
        <f>F49+F51</f>
        <v>70</v>
      </c>
    </row>
    <row r="49" spans="1:6" ht="15.75">
      <c r="A49" s="2" t="s">
        <v>455</v>
      </c>
      <c r="B49" s="122" t="s">
        <v>461</v>
      </c>
      <c r="C49" s="122">
        <v>350</v>
      </c>
      <c r="D49" s="123"/>
      <c r="E49" s="64">
        <f>E50</f>
        <v>10</v>
      </c>
      <c r="F49" s="64">
        <f>F50</f>
        <v>10</v>
      </c>
    </row>
    <row r="50" spans="1:6" ht="15.75">
      <c r="A50" s="61" t="s">
        <v>124</v>
      </c>
      <c r="B50" s="122" t="s">
        <v>461</v>
      </c>
      <c r="C50" s="122">
        <v>350</v>
      </c>
      <c r="D50" s="123" t="s">
        <v>152</v>
      </c>
      <c r="E50" s="64">
        <v>10</v>
      </c>
      <c r="F50" s="64">
        <v>10</v>
      </c>
    </row>
    <row r="51" spans="1:6" ht="31.5">
      <c r="A51" s="61" t="s">
        <v>415</v>
      </c>
      <c r="B51" s="122" t="s">
        <v>461</v>
      </c>
      <c r="C51" s="122">
        <v>244</v>
      </c>
      <c r="D51" s="123"/>
      <c r="E51" s="64">
        <f>E52</f>
        <v>60</v>
      </c>
      <c r="F51" s="64">
        <f>F52</f>
        <v>60</v>
      </c>
    </row>
    <row r="52" spans="1:6" ht="15.75">
      <c r="A52" s="61" t="s">
        <v>128</v>
      </c>
      <c r="B52" s="122" t="s">
        <v>461</v>
      </c>
      <c r="C52" s="122">
        <v>244</v>
      </c>
      <c r="D52" s="123" t="s">
        <v>139</v>
      </c>
      <c r="E52" s="64">
        <v>60</v>
      </c>
      <c r="F52" s="64">
        <v>60</v>
      </c>
    </row>
    <row r="53" spans="1:6" ht="15.75">
      <c r="A53" s="68" t="s">
        <v>462</v>
      </c>
      <c r="B53" s="122" t="s">
        <v>463</v>
      </c>
      <c r="C53" s="122"/>
      <c r="D53" s="123"/>
      <c r="E53" s="64">
        <f>E54</f>
        <v>940</v>
      </c>
      <c r="F53" s="64">
        <f>F54</f>
        <v>995</v>
      </c>
    </row>
    <row r="54" spans="1:6" ht="31.5">
      <c r="A54" s="61" t="s">
        <v>415</v>
      </c>
      <c r="B54" s="122" t="s">
        <v>463</v>
      </c>
      <c r="C54" s="122">
        <v>244</v>
      </c>
      <c r="D54" s="123"/>
      <c r="E54" s="64">
        <f>E55</f>
        <v>940</v>
      </c>
      <c r="F54" s="64">
        <f>F55</f>
        <v>995</v>
      </c>
    </row>
    <row r="55" spans="1:6" ht="15.75">
      <c r="A55" s="61" t="s">
        <v>124</v>
      </c>
      <c r="B55" s="122" t="s">
        <v>463</v>
      </c>
      <c r="C55" s="122">
        <v>244</v>
      </c>
      <c r="D55" s="123" t="s">
        <v>152</v>
      </c>
      <c r="E55" s="64">
        <v>940</v>
      </c>
      <c r="F55" s="64">
        <v>995</v>
      </c>
    </row>
    <row r="56" spans="1:6" ht="31.5">
      <c r="A56" s="68" t="s">
        <v>464</v>
      </c>
      <c r="B56" s="122" t="s">
        <v>465</v>
      </c>
      <c r="C56" s="122"/>
      <c r="D56" s="123"/>
      <c r="E56" s="64">
        <f>E57</f>
        <v>226</v>
      </c>
      <c r="F56" s="64">
        <f>F57</f>
        <v>270</v>
      </c>
    </row>
    <row r="57" spans="1:6" ht="31.5">
      <c r="A57" s="61" t="s">
        <v>415</v>
      </c>
      <c r="B57" s="122" t="s">
        <v>465</v>
      </c>
      <c r="C57" s="122">
        <v>244</v>
      </c>
      <c r="D57" s="123"/>
      <c r="E57" s="64">
        <f>E58</f>
        <v>226</v>
      </c>
      <c r="F57" s="64">
        <f>F58</f>
        <v>270</v>
      </c>
    </row>
    <row r="58" spans="1:6" ht="15.75">
      <c r="A58" s="61" t="s">
        <v>124</v>
      </c>
      <c r="B58" s="122" t="s">
        <v>465</v>
      </c>
      <c r="C58" s="122">
        <v>244</v>
      </c>
      <c r="D58" s="123" t="s">
        <v>152</v>
      </c>
      <c r="E58" s="64">
        <v>226</v>
      </c>
      <c r="F58" s="64">
        <v>270</v>
      </c>
    </row>
    <row r="59" spans="1:6" ht="63">
      <c r="A59" s="106" t="s">
        <v>466</v>
      </c>
      <c r="B59" s="120" t="s">
        <v>467</v>
      </c>
      <c r="C59" s="122"/>
      <c r="D59" s="123"/>
      <c r="E59" s="107">
        <f>E60+E65+E68</f>
        <v>640</v>
      </c>
      <c r="F59" s="107">
        <f>F60+F65+F68</f>
        <v>669</v>
      </c>
    </row>
    <row r="60" spans="1:6" ht="15.75">
      <c r="A60" s="68" t="s">
        <v>469</v>
      </c>
      <c r="B60" s="122" t="s">
        <v>470</v>
      </c>
      <c r="C60" s="122"/>
      <c r="D60" s="123"/>
      <c r="E60" s="64">
        <f>E61+E63</f>
        <v>535</v>
      </c>
      <c r="F60" s="64">
        <f>F61+F63</f>
        <v>549</v>
      </c>
    </row>
    <row r="61" spans="1:6" ht="31.5">
      <c r="A61" s="61" t="s">
        <v>415</v>
      </c>
      <c r="B61" s="122" t="s">
        <v>470</v>
      </c>
      <c r="C61" s="122">
        <v>244</v>
      </c>
      <c r="D61" s="123"/>
      <c r="E61" s="64">
        <f>E62</f>
        <v>350</v>
      </c>
      <c r="F61" s="64">
        <f>F62</f>
        <v>359</v>
      </c>
    </row>
    <row r="62" spans="1:6" ht="15.75">
      <c r="A62" s="9" t="s">
        <v>153</v>
      </c>
      <c r="B62" s="122" t="s">
        <v>470</v>
      </c>
      <c r="C62" s="122">
        <v>244</v>
      </c>
      <c r="D62" s="123" t="s">
        <v>154</v>
      </c>
      <c r="E62" s="64">
        <v>350</v>
      </c>
      <c r="F62" s="64">
        <v>359</v>
      </c>
    </row>
    <row r="63" spans="1:6" ht="15.75">
      <c r="A63" s="2" t="s">
        <v>471</v>
      </c>
      <c r="B63" s="122" t="s">
        <v>470</v>
      </c>
      <c r="C63" s="122">
        <v>852</v>
      </c>
      <c r="D63" s="123"/>
      <c r="E63" s="64">
        <f>E64</f>
        <v>185</v>
      </c>
      <c r="F63" s="64">
        <f>F64</f>
        <v>190</v>
      </c>
    </row>
    <row r="64" spans="1:6" ht="15.75">
      <c r="A64" s="9" t="s">
        <v>153</v>
      </c>
      <c r="B64" s="122" t="s">
        <v>470</v>
      </c>
      <c r="C64" s="122">
        <v>852</v>
      </c>
      <c r="D64" s="123" t="s">
        <v>154</v>
      </c>
      <c r="E64" s="64">
        <v>185</v>
      </c>
      <c r="F64" s="64">
        <v>190</v>
      </c>
    </row>
    <row r="65" spans="1:6" ht="15.75">
      <c r="A65" s="68" t="s">
        <v>472</v>
      </c>
      <c r="B65" s="122" t="s">
        <v>473</v>
      </c>
      <c r="C65" s="122"/>
      <c r="D65" s="123"/>
      <c r="E65" s="64">
        <f>E66</f>
        <v>32</v>
      </c>
      <c r="F65" s="64">
        <f>F66</f>
        <v>35</v>
      </c>
    </row>
    <row r="66" spans="1:6" ht="31.5">
      <c r="A66" s="61" t="s">
        <v>415</v>
      </c>
      <c r="B66" s="122" t="s">
        <v>473</v>
      </c>
      <c r="C66" s="122">
        <v>244</v>
      </c>
      <c r="D66" s="123"/>
      <c r="E66" s="64">
        <f>E67</f>
        <v>32</v>
      </c>
      <c r="F66" s="64">
        <f>F67</f>
        <v>35</v>
      </c>
    </row>
    <row r="67" spans="1:6" ht="15.75">
      <c r="A67" s="9" t="s">
        <v>153</v>
      </c>
      <c r="B67" s="122" t="s">
        <v>473</v>
      </c>
      <c r="C67" s="122">
        <v>244</v>
      </c>
      <c r="D67" s="123" t="s">
        <v>154</v>
      </c>
      <c r="E67" s="64">
        <v>32</v>
      </c>
      <c r="F67" s="64">
        <v>35</v>
      </c>
    </row>
    <row r="68" spans="1:6" ht="31.5">
      <c r="A68" s="68" t="s">
        <v>474</v>
      </c>
      <c r="B68" s="122" t="s">
        <v>475</v>
      </c>
      <c r="C68" s="122"/>
      <c r="D68" s="123"/>
      <c r="E68" s="64">
        <f>E69</f>
        <v>73</v>
      </c>
      <c r="F68" s="64">
        <f>F69</f>
        <v>85</v>
      </c>
    </row>
    <row r="69" spans="1:6" ht="31.5">
      <c r="A69" s="61" t="s">
        <v>415</v>
      </c>
      <c r="B69" s="122" t="s">
        <v>475</v>
      </c>
      <c r="C69" s="122">
        <v>244</v>
      </c>
      <c r="D69" s="123"/>
      <c r="E69" s="64">
        <f>E70</f>
        <v>73</v>
      </c>
      <c r="F69" s="64">
        <f>F70</f>
        <v>85</v>
      </c>
    </row>
    <row r="70" spans="1:6" ht="15.75">
      <c r="A70" s="9" t="s">
        <v>153</v>
      </c>
      <c r="B70" s="122" t="s">
        <v>475</v>
      </c>
      <c r="C70" s="122">
        <v>244</v>
      </c>
      <c r="D70" s="123" t="s">
        <v>154</v>
      </c>
      <c r="E70" s="64">
        <v>73</v>
      </c>
      <c r="F70" s="64">
        <v>85</v>
      </c>
    </row>
    <row r="71" spans="1:6" ht="47.25">
      <c r="A71" s="106" t="s">
        <v>476</v>
      </c>
      <c r="B71" s="120" t="s">
        <v>477</v>
      </c>
      <c r="C71" s="120"/>
      <c r="D71" s="121"/>
      <c r="E71" s="107">
        <f>E72+E75+E80+E85+E88</f>
        <v>1867</v>
      </c>
      <c r="F71" s="107">
        <f>F72+F75+F80+F85+F88</f>
        <v>1995</v>
      </c>
    </row>
    <row r="72" spans="1:6" ht="31.5">
      <c r="A72" s="68" t="s">
        <v>479</v>
      </c>
      <c r="B72" s="122" t="s">
        <v>480</v>
      </c>
      <c r="C72" s="122"/>
      <c r="D72" s="123"/>
      <c r="E72" s="64">
        <f>E73</f>
        <v>59</v>
      </c>
      <c r="F72" s="64">
        <f>F73</f>
        <v>65</v>
      </c>
    </row>
    <row r="73" spans="1:6" ht="31.5">
      <c r="A73" s="61" t="s">
        <v>415</v>
      </c>
      <c r="B73" s="122" t="s">
        <v>480</v>
      </c>
      <c r="C73" s="122">
        <v>244</v>
      </c>
      <c r="D73" s="123"/>
      <c r="E73" s="64">
        <f>E74</f>
        <v>59</v>
      </c>
      <c r="F73" s="64">
        <f>F74</f>
        <v>65</v>
      </c>
    </row>
    <row r="74" spans="1:6" ht="15.75">
      <c r="A74" s="68" t="s">
        <v>150</v>
      </c>
      <c r="B74" s="122" t="s">
        <v>480</v>
      </c>
      <c r="C74" s="122">
        <v>244</v>
      </c>
      <c r="D74" s="123" t="s">
        <v>140</v>
      </c>
      <c r="E74" s="64">
        <v>59</v>
      </c>
      <c r="F74" s="64">
        <v>65</v>
      </c>
    </row>
    <row r="75" spans="1:6" ht="47.25">
      <c r="A75" s="68" t="s">
        <v>481</v>
      </c>
      <c r="B75" s="122" t="s">
        <v>482</v>
      </c>
      <c r="C75" s="122"/>
      <c r="D75" s="123"/>
      <c r="E75" s="64">
        <f>E76+E78</f>
        <v>210</v>
      </c>
      <c r="F75" s="64">
        <f>F76+F78</f>
        <v>240</v>
      </c>
    </row>
    <row r="76" spans="1:6" ht="15.75">
      <c r="A76" s="2" t="s">
        <v>483</v>
      </c>
      <c r="B76" s="122" t="s">
        <v>482</v>
      </c>
      <c r="C76" s="122">
        <v>111</v>
      </c>
      <c r="D76" s="123"/>
      <c r="E76" s="64">
        <f>E77</f>
        <v>160</v>
      </c>
      <c r="F76" s="64">
        <f>F77</f>
        <v>180</v>
      </c>
    </row>
    <row r="77" spans="1:6" ht="15.75">
      <c r="A77" s="68" t="s">
        <v>150</v>
      </c>
      <c r="B77" s="122" t="s">
        <v>482</v>
      </c>
      <c r="C77" s="122">
        <v>111</v>
      </c>
      <c r="D77" s="123" t="s">
        <v>140</v>
      </c>
      <c r="E77" s="64">
        <v>160</v>
      </c>
      <c r="F77" s="64">
        <v>180</v>
      </c>
    </row>
    <row r="78" spans="1:6" ht="31.5">
      <c r="A78" s="61" t="s">
        <v>415</v>
      </c>
      <c r="B78" s="122" t="s">
        <v>482</v>
      </c>
      <c r="C78" s="122">
        <v>244</v>
      </c>
      <c r="D78" s="123"/>
      <c r="E78" s="64">
        <f>E79</f>
        <v>50</v>
      </c>
      <c r="F78" s="64">
        <f>F79</f>
        <v>60</v>
      </c>
    </row>
    <row r="79" spans="1:6" ht="15.75">
      <c r="A79" s="68" t="s">
        <v>150</v>
      </c>
      <c r="B79" s="122" t="s">
        <v>482</v>
      </c>
      <c r="C79" s="122">
        <v>244</v>
      </c>
      <c r="D79" s="123" t="s">
        <v>140</v>
      </c>
      <c r="E79" s="64">
        <v>50</v>
      </c>
      <c r="F79" s="64">
        <v>60</v>
      </c>
    </row>
    <row r="80" spans="1:6" ht="31.5">
      <c r="A80" s="68" t="s">
        <v>484</v>
      </c>
      <c r="B80" s="122" t="s">
        <v>485</v>
      </c>
      <c r="C80" s="122"/>
      <c r="D80" s="123"/>
      <c r="E80" s="64">
        <f>E81+E83</f>
        <v>858</v>
      </c>
      <c r="F80" s="64">
        <f>F81+F83</f>
        <v>910</v>
      </c>
    </row>
    <row r="81" spans="1:6" ht="15.75">
      <c r="A81" s="2" t="s">
        <v>455</v>
      </c>
      <c r="B81" s="122" t="s">
        <v>485</v>
      </c>
      <c r="C81" s="122">
        <v>350</v>
      </c>
      <c r="D81" s="123"/>
      <c r="E81" s="64">
        <f>E82</f>
        <v>44</v>
      </c>
      <c r="F81" s="64">
        <f>F82</f>
        <v>50</v>
      </c>
    </row>
    <row r="82" spans="1:6" ht="15.75">
      <c r="A82" s="68" t="s">
        <v>150</v>
      </c>
      <c r="B82" s="122" t="s">
        <v>485</v>
      </c>
      <c r="C82" s="122">
        <v>350</v>
      </c>
      <c r="D82" s="123" t="s">
        <v>140</v>
      </c>
      <c r="E82" s="64">
        <v>44</v>
      </c>
      <c r="F82" s="64">
        <v>50</v>
      </c>
    </row>
    <row r="83" spans="1:6" ht="31.5">
      <c r="A83" s="61" t="s">
        <v>415</v>
      </c>
      <c r="B83" s="122" t="s">
        <v>485</v>
      </c>
      <c r="C83" s="122">
        <v>244</v>
      </c>
      <c r="D83" s="123"/>
      <c r="E83" s="64">
        <f>E84</f>
        <v>814</v>
      </c>
      <c r="F83" s="64">
        <f>F84</f>
        <v>860</v>
      </c>
    </row>
    <row r="84" spans="1:6" ht="15.75">
      <c r="A84" s="68" t="s">
        <v>150</v>
      </c>
      <c r="B84" s="122" t="s">
        <v>485</v>
      </c>
      <c r="C84" s="122">
        <v>244</v>
      </c>
      <c r="D84" s="123" t="s">
        <v>140</v>
      </c>
      <c r="E84" s="64">
        <v>814</v>
      </c>
      <c r="F84" s="64">
        <v>860</v>
      </c>
    </row>
    <row r="85" spans="1:6" ht="15.75">
      <c r="A85" s="68" t="s">
        <v>486</v>
      </c>
      <c r="B85" s="122" t="s">
        <v>487</v>
      </c>
      <c r="C85" s="122"/>
      <c r="D85" s="123"/>
      <c r="E85" s="64">
        <f>E86</f>
        <v>240</v>
      </c>
      <c r="F85" s="64">
        <f>F86</f>
        <v>260</v>
      </c>
    </row>
    <row r="86" spans="1:6" ht="31.5">
      <c r="A86" s="61" t="s">
        <v>415</v>
      </c>
      <c r="B86" s="122" t="s">
        <v>487</v>
      </c>
      <c r="C86" s="122">
        <v>244</v>
      </c>
      <c r="D86" s="123"/>
      <c r="E86" s="64">
        <f>E87</f>
        <v>240</v>
      </c>
      <c r="F86" s="64">
        <f>F87</f>
        <v>260</v>
      </c>
    </row>
    <row r="87" spans="1:6" ht="15.75">
      <c r="A87" s="68" t="s">
        <v>150</v>
      </c>
      <c r="B87" s="122" t="s">
        <v>487</v>
      </c>
      <c r="C87" s="122">
        <v>244</v>
      </c>
      <c r="D87" s="123" t="s">
        <v>140</v>
      </c>
      <c r="E87" s="64">
        <v>240</v>
      </c>
      <c r="F87" s="64">
        <v>260</v>
      </c>
    </row>
    <row r="88" spans="1:6" ht="31.5">
      <c r="A88" s="68" t="s">
        <v>488</v>
      </c>
      <c r="B88" s="122" t="s">
        <v>489</v>
      </c>
      <c r="C88" s="122"/>
      <c r="D88" s="123"/>
      <c r="E88" s="64">
        <f>E89</f>
        <v>500</v>
      </c>
      <c r="F88" s="64">
        <f>F89</f>
        <v>520</v>
      </c>
    </row>
    <row r="89" spans="1:6" ht="31.5">
      <c r="A89" s="61" t="s">
        <v>415</v>
      </c>
      <c r="B89" s="122" t="s">
        <v>489</v>
      </c>
      <c r="C89" s="122">
        <v>244</v>
      </c>
      <c r="D89" s="123"/>
      <c r="E89" s="64">
        <f>E90</f>
        <v>500</v>
      </c>
      <c r="F89" s="64">
        <f>F90</f>
        <v>520</v>
      </c>
    </row>
    <row r="90" spans="1:6" ht="15.75">
      <c r="A90" s="68" t="s">
        <v>150</v>
      </c>
      <c r="B90" s="122" t="s">
        <v>489</v>
      </c>
      <c r="C90" s="122">
        <v>244</v>
      </c>
      <c r="D90" s="123" t="s">
        <v>140</v>
      </c>
      <c r="E90" s="64">
        <v>500</v>
      </c>
      <c r="F90" s="64">
        <v>520</v>
      </c>
    </row>
    <row r="91" spans="1:6" ht="63">
      <c r="A91" s="106" t="s">
        <v>490</v>
      </c>
      <c r="B91" s="120" t="s">
        <v>491</v>
      </c>
      <c r="C91" s="120"/>
      <c r="D91" s="121"/>
      <c r="E91" s="107">
        <f>E92+E95+E98+E101+E104</f>
        <v>225</v>
      </c>
      <c r="F91" s="107">
        <f>F92+F95+F98+F101+F104</f>
        <v>273.5</v>
      </c>
    </row>
    <row r="92" spans="1:6" ht="47.25">
      <c r="A92" s="68" t="s">
        <v>492</v>
      </c>
      <c r="B92" s="122" t="s">
        <v>493</v>
      </c>
      <c r="C92" s="122"/>
      <c r="D92" s="123"/>
      <c r="E92" s="64">
        <f>E93</f>
        <v>9</v>
      </c>
      <c r="F92" s="64">
        <f>F93</f>
        <v>13.5</v>
      </c>
    </row>
    <row r="93" spans="1:6" ht="31.5">
      <c r="A93" s="61" t="s">
        <v>415</v>
      </c>
      <c r="B93" s="122" t="s">
        <v>493</v>
      </c>
      <c r="C93" s="122">
        <v>244</v>
      </c>
      <c r="D93" s="123"/>
      <c r="E93" s="64">
        <f>E94</f>
        <v>9</v>
      </c>
      <c r="F93" s="64">
        <f>F94</f>
        <v>13.5</v>
      </c>
    </row>
    <row r="94" spans="1:6" ht="15.75">
      <c r="A94" s="68" t="s">
        <v>150</v>
      </c>
      <c r="B94" s="122" t="s">
        <v>493</v>
      </c>
      <c r="C94" s="122">
        <v>244</v>
      </c>
      <c r="D94" s="123" t="s">
        <v>140</v>
      </c>
      <c r="E94" s="64">
        <v>9</v>
      </c>
      <c r="F94" s="64">
        <v>13.5</v>
      </c>
    </row>
    <row r="95" spans="1:6" ht="15.75">
      <c r="A95" s="68" t="s">
        <v>494</v>
      </c>
      <c r="B95" s="122" t="s">
        <v>495</v>
      </c>
      <c r="C95" s="122"/>
      <c r="D95" s="123"/>
      <c r="E95" s="64">
        <f>E96</f>
        <v>22.5</v>
      </c>
      <c r="F95" s="64">
        <f>F96</f>
        <v>27</v>
      </c>
    </row>
    <row r="96" spans="1:6" ht="31.5">
      <c r="A96" s="61" t="s">
        <v>415</v>
      </c>
      <c r="B96" s="122" t="s">
        <v>495</v>
      </c>
      <c r="C96" s="122">
        <v>244</v>
      </c>
      <c r="D96" s="123"/>
      <c r="E96" s="64">
        <f>E97</f>
        <v>22.5</v>
      </c>
      <c r="F96" s="64">
        <f>F97</f>
        <v>27</v>
      </c>
    </row>
    <row r="97" spans="1:6" ht="15.75">
      <c r="A97" s="68" t="s">
        <v>150</v>
      </c>
      <c r="B97" s="122" t="s">
        <v>495</v>
      </c>
      <c r="C97" s="122">
        <v>244</v>
      </c>
      <c r="D97" s="123" t="s">
        <v>140</v>
      </c>
      <c r="E97" s="64">
        <v>22.5</v>
      </c>
      <c r="F97" s="64">
        <v>27</v>
      </c>
    </row>
    <row r="98" spans="1:6" ht="15.75">
      <c r="A98" s="68" t="s">
        <v>496</v>
      </c>
      <c r="B98" s="122" t="s">
        <v>497</v>
      </c>
      <c r="C98" s="122"/>
      <c r="D98" s="123"/>
      <c r="E98" s="64">
        <f>E99</f>
        <v>40</v>
      </c>
      <c r="F98" s="64">
        <f>F99</f>
        <v>46</v>
      </c>
    </row>
    <row r="99" spans="1:6" ht="31.5">
      <c r="A99" s="61" t="s">
        <v>415</v>
      </c>
      <c r="B99" s="122" t="s">
        <v>497</v>
      </c>
      <c r="C99" s="122">
        <v>244</v>
      </c>
      <c r="D99" s="123"/>
      <c r="E99" s="64">
        <f>E100</f>
        <v>40</v>
      </c>
      <c r="F99" s="64">
        <f>F100</f>
        <v>46</v>
      </c>
    </row>
    <row r="100" spans="1:6" ht="15.75">
      <c r="A100" s="68" t="s">
        <v>150</v>
      </c>
      <c r="B100" s="122" t="s">
        <v>497</v>
      </c>
      <c r="C100" s="122">
        <v>244</v>
      </c>
      <c r="D100" s="123" t="s">
        <v>140</v>
      </c>
      <c r="E100" s="64">
        <v>40</v>
      </c>
      <c r="F100" s="64">
        <v>46</v>
      </c>
    </row>
    <row r="101" spans="1:6" ht="31.5">
      <c r="A101" s="68" t="s">
        <v>498</v>
      </c>
      <c r="B101" s="122" t="s">
        <v>499</v>
      </c>
      <c r="C101" s="122"/>
      <c r="D101" s="123"/>
      <c r="E101" s="64">
        <f>E102</f>
        <v>21.5</v>
      </c>
      <c r="F101" s="64">
        <f>F102</f>
        <v>22</v>
      </c>
    </row>
    <row r="102" spans="1:6" ht="31.5">
      <c r="A102" s="61" t="s">
        <v>415</v>
      </c>
      <c r="B102" s="122" t="s">
        <v>499</v>
      </c>
      <c r="C102" s="122">
        <v>244</v>
      </c>
      <c r="D102" s="123"/>
      <c r="E102" s="64">
        <f>E103</f>
        <v>21.5</v>
      </c>
      <c r="F102" s="64">
        <f>F103</f>
        <v>22</v>
      </c>
    </row>
    <row r="103" spans="1:6" ht="15.75">
      <c r="A103" s="68" t="s">
        <v>150</v>
      </c>
      <c r="B103" s="122" t="s">
        <v>499</v>
      </c>
      <c r="C103" s="122">
        <v>244</v>
      </c>
      <c r="D103" s="123" t="s">
        <v>140</v>
      </c>
      <c r="E103" s="64">
        <v>21.5</v>
      </c>
      <c r="F103" s="64">
        <v>22</v>
      </c>
    </row>
    <row r="104" spans="1:6" ht="15.75">
      <c r="A104" s="68" t="s">
        <v>500</v>
      </c>
      <c r="B104" s="122" t="s">
        <v>501</v>
      </c>
      <c r="C104" s="122"/>
      <c r="D104" s="123"/>
      <c r="E104" s="64">
        <f>E105</f>
        <v>132</v>
      </c>
      <c r="F104" s="64">
        <f>F105</f>
        <v>165</v>
      </c>
    </row>
    <row r="105" spans="1:6" ht="31.5">
      <c r="A105" s="61" t="s">
        <v>415</v>
      </c>
      <c r="B105" s="122" t="s">
        <v>501</v>
      </c>
      <c r="C105" s="122">
        <v>244</v>
      </c>
      <c r="D105" s="123"/>
      <c r="E105" s="64">
        <f>E106</f>
        <v>132</v>
      </c>
      <c r="F105" s="64">
        <f>F106</f>
        <v>165</v>
      </c>
    </row>
    <row r="106" spans="1:6" ht="15.75">
      <c r="A106" s="68" t="s">
        <v>150</v>
      </c>
      <c r="B106" s="122" t="s">
        <v>501</v>
      </c>
      <c r="C106" s="122">
        <v>244</v>
      </c>
      <c r="D106" s="123" t="s">
        <v>140</v>
      </c>
      <c r="E106" s="64">
        <v>132</v>
      </c>
      <c r="F106" s="64">
        <v>165</v>
      </c>
    </row>
    <row r="107" spans="1:6" ht="63">
      <c r="A107" s="106" t="s">
        <v>502</v>
      </c>
      <c r="B107" s="120" t="s">
        <v>503</v>
      </c>
      <c r="C107" s="120"/>
      <c r="D107" s="121"/>
      <c r="E107" s="107">
        <f>E108+E111+E114</f>
        <v>67.5</v>
      </c>
      <c r="F107" s="107">
        <f>F108+F111+F114</f>
        <v>77</v>
      </c>
    </row>
    <row r="108" spans="1:6" ht="31.5">
      <c r="A108" s="68" t="s">
        <v>504</v>
      </c>
      <c r="B108" s="122" t="s">
        <v>505</v>
      </c>
      <c r="C108" s="122"/>
      <c r="D108" s="123"/>
      <c r="E108" s="64">
        <f>E109</f>
        <v>28.5</v>
      </c>
      <c r="F108" s="64">
        <f>F109</f>
        <v>31</v>
      </c>
    </row>
    <row r="109" spans="1:6" ht="31.5">
      <c r="A109" s="61" t="s">
        <v>415</v>
      </c>
      <c r="B109" s="122" t="s">
        <v>505</v>
      </c>
      <c r="C109" s="122">
        <v>244</v>
      </c>
      <c r="D109" s="123"/>
      <c r="E109" s="64">
        <f>E110</f>
        <v>28.5</v>
      </c>
      <c r="F109" s="64">
        <f>F110</f>
        <v>31</v>
      </c>
    </row>
    <row r="110" spans="1:6" ht="15.75">
      <c r="A110" s="68" t="s">
        <v>150</v>
      </c>
      <c r="B110" s="122" t="s">
        <v>505</v>
      </c>
      <c r="C110" s="122">
        <v>244</v>
      </c>
      <c r="D110" s="123" t="s">
        <v>140</v>
      </c>
      <c r="E110" s="64">
        <v>28.5</v>
      </c>
      <c r="F110" s="64">
        <v>31</v>
      </c>
    </row>
    <row r="111" spans="1:6" ht="31.5">
      <c r="A111" s="68" t="s">
        <v>506</v>
      </c>
      <c r="B111" s="122" t="s">
        <v>507</v>
      </c>
      <c r="C111" s="122"/>
      <c r="D111" s="123"/>
      <c r="E111" s="64">
        <f>E112</f>
        <v>19</v>
      </c>
      <c r="F111" s="64">
        <f>F112</f>
        <v>21</v>
      </c>
    </row>
    <row r="112" spans="1:6" ht="31.5">
      <c r="A112" s="61" t="s">
        <v>415</v>
      </c>
      <c r="B112" s="122" t="s">
        <v>507</v>
      </c>
      <c r="C112" s="122">
        <v>244</v>
      </c>
      <c r="D112" s="123"/>
      <c r="E112" s="64">
        <f>E113</f>
        <v>19</v>
      </c>
      <c r="F112" s="64">
        <f>F113</f>
        <v>21</v>
      </c>
    </row>
    <row r="113" spans="1:6" ht="15.75">
      <c r="A113" s="68" t="s">
        <v>150</v>
      </c>
      <c r="B113" s="122" t="s">
        <v>507</v>
      </c>
      <c r="C113" s="122">
        <v>244</v>
      </c>
      <c r="D113" s="123" t="s">
        <v>140</v>
      </c>
      <c r="E113" s="64">
        <v>19</v>
      </c>
      <c r="F113" s="64">
        <v>21</v>
      </c>
    </row>
    <row r="114" spans="1:6" ht="31.5">
      <c r="A114" s="68" t="s">
        <v>508</v>
      </c>
      <c r="B114" s="122" t="s">
        <v>509</v>
      </c>
      <c r="C114" s="122"/>
      <c r="D114" s="123"/>
      <c r="E114" s="64">
        <f>E115</f>
        <v>20</v>
      </c>
      <c r="F114" s="64">
        <f>F115</f>
        <v>25</v>
      </c>
    </row>
    <row r="115" spans="1:6" ht="31.5">
      <c r="A115" s="61" t="s">
        <v>415</v>
      </c>
      <c r="B115" s="122" t="s">
        <v>509</v>
      </c>
      <c r="C115" s="122">
        <v>244</v>
      </c>
      <c r="D115" s="123"/>
      <c r="E115" s="64">
        <f>E116</f>
        <v>20</v>
      </c>
      <c r="F115" s="64">
        <f>F116</f>
        <v>25</v>
      </c>
    </row>
    <row r="116" spans="1:6" ht="15.75">
      <c r="A116" s="68" t="s">
        <v>150</v>
      </c>
      <c r="B116" s="122" t="s">
        <v>509</v>
      </c>
      <c r="C116" s="122">
        <v>244</v>
      </c>
      <c r="D116" s="123" t="s">
        <v>140</v>
      </c>
      <c r="E116" s="64">
        <v>20</v>
      </c>
      <c r="F116" s="64">
        <v>25</v>
      </c>
    </row>
    <row r="117" spans="1:6" ht="63">
      <c r="A117" s="106" t="s">
        <v>510</v>
      </c>
      <c r="B117" s="120" t="s">
        <v>511</v>
      </c>
      <c r="C117" s="120"/>
      <c r="D117" s="121"/>
      <c r="E117" s="107">
        <f>E118+E121+E124+E127</f>
        <v>1018</v>
      </c>
      <c r="F117" s="107">
        <f>F118+F121+F124+F127</f>
        <v>1188</v>
      </c>
    </row>
    <row r="118" spans="1:6" ht="31.5">
      <c r="A118" s="68" t="s">
        <v>512</v>
      </c>
      <c r="B118" s="122" t="s">
        <v>513</v>
      </c>
      <c r="C118" s="122"/>
      <c r="D118" s="123"/>
      <c r="E118" s="64">
        <f>E119</f>
        <v>120</v>
      </c>
      <c r="F118" s="64">
        <f>F119</f>
        <v>150</v>
      </c>
    </row>
    <row r="119" spans="1:6" ht="31.5">
      <c r="A119" s="61" t="s">
        <v>415</v>
      </c>
      <c r="B119" s="122" t="s">
        <v>513</v>
      </c>
      <c r="C119" s="122">
        <v>244</v>
      </c>
      <c r="D119" s="123"/>
      <c r="E119" s="64">
        <f>E120</f>
        <v>120</v>
      </c>
      <c r="F119" s="64">
        <f>F120</f>
        <v>150</v>
      </c>
    </row>
    <row r="120" spans="1:6" ht="15.75">
      <c r="A120" s="61" t="s">
        <v>124</v>
      </c>
      <c r="B120" s="122" t="s">
        <v>513</v>
      </c>
      <c r="C120" s="122">
        <v>244</v>
      </c>
      <c r="D120" s="123" t="s">
        <v>152</v>
      </c>
      <c r="E120" s="64">
        <v>120</v>
      </c>
      <c r="F120" s="64">
        <v>150</v>
      </c>
    </row>
    <row r="121" spans="1:6" ht="15.75">
      <c r="A121" s="68" t="s">
        <v>514</v>
      </c>
      <c r="B121" s="122" t="s">
        <v>515</v>
      </c>
      <c r="C121" s="122"/>
      <c r="D121" s="123"/>
      <c r="E121" s="64">
        <f>E122</f>
        <v>15</v>
      </c>
      <c r="F121" s="64">
        <f>F122</f>
        <v>18</v>
      </c>
    </row>
    <row r="122" spans="1:6" ht="15.75">
      <c r="A122" s="2" t="s">
        <v>455</v>
      </c>
      <c r="B122" s="122" t="s">
        <v>515</v>
      </c>
      <c r="C122" s="122">
        <v>350</v>
      </c>
      <c r="D122" s="123"/>
      <c r="E122" s="64">
        <f>E123</f>
        <v>15</v>
      </c>
      <c r="F122" s="64">
        <f>F123</f>
        <v>18</v>
      </c>
    </row>
    <row r="123" spans="1:6" ht="15.75">
      <c r="A123" s="61" t="s">
        <v>124</v>
      </c>
      <c r="B123" s="122" t="s">
        <v>515</v>
      </c>
      <c r="C123" s="122">
        <v>350</v>
      </c>
      <c r="D123" s="123" t="s">
        <v>152</v>
      </c>
      <c r="E123" s="64">
        <v>15</v>
      </c>
      <c r="F123" s="64">
        <v>18</v>
      </c>
    </row>
    <row r="124" spans="1:6" ht="15.75">
      <c r="A124" s="68" t="s">
        <v>516</v>
      </c>
      <c r="B124" s="122" t="s">
        <v>517</v>
      </c>
      <c r="C124" s="122"/>
      <c r="D124" s="123"/>
      <c r="E124" s="64">
        <f>E125</f>
        <v>763</v>
      </c>
      <c r="F124" s="64">
        <f>F125</f>
        <v>870</v>
      </c>
    </row>
    <row r="125" spans="1:6" ht="31.5">
      <c r="A125" s="61" t="s">
        <v>415</v>
      </c>
      <c r="B125" s="122" t="s">
        <v>517</v>
      </c>
      <c r="C125" s="122">
        <v>244</v>
      </c>
      <c r="D125" s="123"/>
      <c r="E125" s="64">
        <f>E126</f>
        <v>763</v>
      </c>
      <c r="F125" s="64">
        <f>F126</f>
        <v>870</v>
      </c>
    </row>
    <row r="126" spans="1:6" ht="15.75">
      <c r="A126" s="61" t="s">
        <v>124</v>
      </c>
      <c r="B126" s="122" t="s">
        <v>517</v>
      </c>
      <c r="C126" s="122">
        <v>244</v>
      </c>
      <c r="D126" s="123" t="s">
        <v>152</v>
      </c>
      <c r="E126" s="64">
        <v>763</v>
      </c>
      <c r="F126" s="64">
        <v>870</v>
      </c>
    </row>
    <row r="127" spans="1:6" ht="31.5">
      <c r="A127" s="68" t="s">
        <v>519</v>
      </c>
      <c r="B127" s="122" t="s">
        <v>520</v>
      </c>
      <c r="C127" s="122"/>
      <c r="D127" s="123"/>
      <c r="E127" s="64">
        <f>E128</f>
        <v>120</v>
      </c>
      <c r="F127" s="64">
        <f>F128</f>
        <v>150</v>
      </c>
    </row>
    <row r="128" spans="1:6" ht="31.5">
      <c r="A128" s="61" t="s">
        <v>415</v>
      </c>
      <c r="B128" s="122" t="s">
        <v>520</v>
      </c>
      <c r="C128" s="122">
        <v>244</v>
      </c>
      <c r="D128" s="123"/>
      <c r="E128" s="64">
        <f>E129</f>
        <v>120</v>
      </c>
      <c r="F128" s="64">
        <f>F129</f>
        <v>150</v>
      </c>
    </row>
    <row r="129" spans="1:6" ht="15.75">
      <c r="A129" s="61" t="s">
        <v>130</v>
      </c>
      <c r="B129" s="122" t="s">
        <v>520</v>
      </c>
      <c r="C129" s="122">
        <v>244</v>
      </c>
      <c r="D129" s="123" t="s">
        <v>16</v>
      </c>
      <c r="E129" s="64">
        <v>120</v>
      </c>
      <c r="F129" s="64">
        <v>150</v>
      </c>
    </row>
    <row r="130" spans="1:6" ht="29.25">
      <c r="A130" s="109" t="s">
        <v>521</v>
      </c>
      <c r="B130" s="134" t="s">
        <v>522</v>
      </c>
      <c r="C130" s="127"/>
      <c r="D130" s="119"/>
      <c r="E130" s="60">
        <f>E131+E164+E180</f>
        <v>30127.2</v>
      </c>
      <c r="F130" s="60">
        <f>F131+F164+F180</f>
        <v>35064.6</v>
      </c>
    </row>
    <row r="131" spans="1:6" ht="15.75">
      <c r="A131" s="83" t="s">
        <v>523</v>
      </c>
      <c r="B131" s="135" t="s">
        <v>524</v>
      </c>
      <c r="C131" s="128"/>
      <c r="D131" s="121"/>
      <c r="E131" s="107">
        <f>E132+E141+E146+E149+E156+E161</f>
        <v>29538.399999999998</v>
      </c>
      <c r="F131" s="107">
        <f>F132+F141+F146+F149+F156+F161</f>
        <v>34439.5</v>
      </c>
    </row>
    <row r="132" spans="1:6" ht="30">
      <c r="A132" s="74" t="s">
        <v>526</v>
      </c>
      <c r="B132" s="122" t="s">
        <v>527</v>
      </c>
      <c r="C132" s="129"/>
      <c r="D132" s="123"/>
      <c r="E132" s="64">
        <f>E133+E135+E137+E139</f>
        <v>22841.199999999997</v>
      </c>
      <c r="F132" s="64">
        <f>F133+F135+F137+F139</f>
        <v>23555.2</v>
      </c>
    </row>
    <row r="133" spans="1:6" ht="31.5">
      <c r="A133" s="61" t="s">
        <v>445</v>
      </c>
      <c r="B133" s="122" t="s">
        <v>527</v>
      </c>
      <c r="C133" s="89">
        <v>111</v>
      </c>
      <c r="D133" s="126"/>
      <c r="E133" s="64">
        <f>E134</f>
        <v>17106</v>
      </c>
      <c r="F133" s="64">
        <f>F134</f>
        <v>17619.2</v>
      </c>
    </row>
    <row r="134" spans="1:6" ht="15.75">
      <c r="A134" s="2" t="s">
        <v>129</v>
      </c>
      <c r="B134" s="122" t="s">
        <v>527</v>
      </c>
      <c r="C134" s="89">
        <v>111</v>
      </c>
      <c r="D134" s="126" t="s">
        <v>141</v>
      </c>
      <c r="E134" s="64">
        <v>17106</v>
      </c>
      <c r="F134" s="64">
        <v>17619.2</v>
      </c>
    </row>
    <row r="135" spans="1:6" ht="15.75">
      <c r="A135" s="2" t="s">
        <v>446</v>
      </c>
      <c r="B135" s="122" t="s">
        <v>527</v>
      </c>
      <c r="C135" s="89">
        <v>112</v>
      </c>
      <c r="D135" s="126"/>
      <c r="E135" s="64">
        <f>E136</f>
        <v>137.8</v>
      </c>
      <c r="F135" s="64">
        <f>F136</f>
        <v>146.1</v>
      </c>
    </row>
    <row r="136" spans="1:6" ht="15.75">
      <c r="A136" s="2" t="s">
        <v>129</v>
      </c>
      <c r="B136" s="122" t="s">
        <v>527</v>
      </c>
      <c r="C136" s="89">
        <v>112</v>
      </c>
      <c r="D136" s="126" t="s">
        <v>141</v>
      </c>
      <c r="E136" s="64">
        <v>137.8</v>
      </c>
      <c r="F136" s="64">
        <v>146.1</v>
      </c>
    </row>
    <row r="137" spans="1:6" ht="31.5">
      <c r="A137" s="61" t="s">
        <v>414</v>
      </c>
      <c r="B137" s="122" t="s">
        <v>527</v>
      </c>
      <c r="C137" s="89">
        <v>242</v>
      </c>
      <c r="D137" s="126"/>
      <c r="E137" s="64">
        <f>E138</f>
        <v>351.6</v>
      </c>
      <c r="F137" s="64">
        <f>F138</f>
        <v>386.7</v>
      </c>
    </row>
    <row r="138" spans="1:6" ht="15.75">
      <c r="A138" s="2" t="s">
        <v>129</v>
      </c>
      <c r="B138" s="122" t="s">
        <v>527</v>
      </c>
      <c r="C138" s="89">
        <v>242</v>
      </c>
      <c r="D138" s="126" t="s">
        <v>141</v>
      </c>
      <c r="E138" s="64">
        <v>351.6</v>
      </c>
      <c r="F138" s="64">
        <v>386.7</v>
      </c>
    </row>
    <row r="139" spans="1:6" ht="31.5">
      <c r="A139" s="61" t="s">
        <v>415</v>
      </c>
      <c r="B139" s="122" t="s">
        <v>527</v>
      </c>
      <c r="C139" s="89">
        <v>244</v>
      </c>
      <c r="D139" s="126"/>
      <c r="E139" s="64">
        <f>E140</f>
        <v>5245.8</v>
      </c>
      <c r="F139" s="64">
        <f>F140</f>
        <v>5403.2</v>
      </c>
    </row>
    <row r="140" spans="1:6" ht="15.75">
      <c r="A140" s="2" t="s">
        <v>129</v>
      </c>
      <c r="B140" s="122" t="s">
        <v>527</v>
      </c>
      <c r="C140" s="89">
        <v>244</v>
      </c>
      <c r="D140" s="126" t="s">
        <v>141</v>
      </c>
      <c r="E140" s="64">
        <v>5245.8</v>
      </c>
      <c r="F140" s="64">
        <v>5403.2</v>
      </c>
    </row>
    <row r="141" spans="1:6" ht="45">
      <c r="A141" s="84" t="s">
        <v>528</v>
      </c>
      <c r="B141" s="136" t="s">
        <v>529</v>
      </c>
      <c r="C141" s="129"/>
      <c r="D141" s="123"/>
      <c r="E141" s="64">
        <f>E142+E144</f>
        <v>964</v>
      </c>
      <c r="F141" s="64">
        <f>F142+F144</f>
        <v>984</v>
      </c>
    </row>
    <row r="142" spans="1:6" ht="15.75">
      <c r="A142" s="2" t="s">
        <v>446</v>
      </c>
      <c r="B142" s="136" t="s">
        <v>529</v>
      </c>
      <c r="C142" s="89">
        <v>112</v>
      </c>
      <c r="D142" s="126"/>
      <c r="E142" s="64">
        <f>E143</f>
        <v>11</v>
      </c>
      <c r="F142" s="64">
        <f>F143</f>
        <v>12</v>
      </c>
    </row>
    <row r="143" spans="1:6" ht="15.75">
      <c r="A143" s="2" t="s">
        <v>129</v>
      </c>
      <c r="B143" s="136" t="s">
        <v>529</v>
      </c>
      <c r="C143" s="89">
        <v>112</v>
      </c>
      <c r="D143" s="126" t="s">
        <v>141</v>
      </c>
      <c r="E143" s="64">
        <v>11</v>
      </c>
      <c r="F143" s="64">
        <v>12</v>
      </c>
    </row>
    <row r="144" spans="1:6" ht="31.5">
      <c r="A144" s="61" t="s">
        <v>415</v>
      </c>
      <c r="B144" s="136" t="s">
        <v>529</v>
      </c>
      <c r="C144" s="89">
        <v>244</v>
      </c>
      <c r="D144" s="126"/>
      <c r="E144" s="64">
        <f>E145</f>
        <v>953</v>
      </c>
      <c r="F144" s="64">
        <f>F145</f>
        <v>972</v>
      </c>
    </row>
    <row r="145" spans="1:6" ht="15.75">
      <c r="A145" s="2" t="s">
        <v>129</v>
      </c>
      <c r="B145" s="136" t="s">
        <v>529</v>
      </c>
      <c r="C145" s="89">
        <v>244</v>
      </c>
      <c r="D145" s="126" t="s">
        <v>141</v>
      </c>
      <c r="E145" s="64">
        <v>953</v>
      </c>
      <c r="F145" s="64">
        <v>972</v>
      </c>
    </row>
    <row r="146" spans="1:6" ht="30">
      <c r="A146" s="84" t="s">
        <v>530</v>
      </c>
      <c r="B146" s="136" t="s">
        <v>531</v>
      </c>
      <c r="C146" s="129"/>
      <c r="D146" s="123"/>
      <c r="E146" s="64">
        <f>E147</f>
        <v>1135.2</v>
      </c>
      <c r="F146" s="64">
        <f>F147</f>
        <v>1180.6</v>
      </c>
    </row>
    <row r="147" spans="1:6" ht="31.5">
      <c r="A147" s="61" t="s">
        <v>415</v>
      </c>
      <c r="B147" s="136" t="s">
        <v>531</v>
      </c>
      <c r="C147" s="129">
        <v>244</v>
      </c>
      <c r="D147" s="123"/>
      <c r="E147" s="64">
        <f>E148</f>
        <v>1135.2</v>
      </c>
      <c r="F147" s="64">
        <f>F148</f>
        <v>1180.6</v>
      </c>
    </row>
    <row r="148" spans="1:6" ht="15.75">
      <c r="A148" s="2" t="s">
        <v>129</v>
      </c>
      <c r="B148" s="136" t="s">
        <v>531</v>
      </c>
      <c r="C148" s="89">
        <v>244</v>
      </c>
      <c r="D148" s="126" t="s">
        <v>141</v>
      </c>
      <c r="E148" s="64">
        <v>1135.2</v>
      </c>
      <c r="F148" s="64">
        <v>1180.6</v>
      </c>
    </row>
    <row r="149" spans="1:6" ht="30">
      <c r="A149" s="84" t="s">
        <v>532</v>
      </c>
      <c r="B149" s="136" t="s">
        <v>533</v>
      </c>
      <c r="C149" s="129"/>
      <c r="D149" s="123"/>
      <c r="E149" s="64">
        <f>E150+E152+E154</f>
        <v>1141.5</v>
      </c>
      <c r="F149" s="64">
        <f>F150+F152+F154</f>
        <v>1189</v>
      </c>
    </row>
    <row r="150" spans="1:6" ht="31.5">
      <c r="A150" s="61" t="s">
        <v>414</v>
      </c>
      <c r="B150" s="136" t="s">
        <v>533</v>
      </c>
      <c r="C150" s="129">
        <v>242</v>
      </c>
      <c r="D150" s="123"/>
      <c r="E150" s="64">
        <f>E151</f>
        <v>169.7</v>
      </c>
      <c r="F150" s="64">
        <f>F151</f>
        <v>178.2</v>
      </c>
    </row>
    <row r="151" spans="1:6" ht="15.75">
      <c r="A151" s="2" t="s">
        <v>129</v>
      </c>
      <c r="B151" s="136" t="s">
        <v>533</v>
      </c>
      <c r="C151" s="89">
        <v>242</v>
      </c>
      <c r="D151" s="126" t="s">
        <v>141</v>
      </c>
      <c r="E151" s="64">
        <v>169.7</v>
      </c>
      <c r="F151" s="64">
        <v>178.2</v>
      </c>
    </row>
    <row r="152" spans="1:6" ht="31.5">
      <c r="A152" s="61" t="s">
        <v>415</v>
      </c>
      <c r="B152" s="136" t="s">
        <v>533</v>
      </c>
      <c r="C152" s="129">
        <v>244</v>
      </c>
      <c r="D152" s="123"/>
      <c r="E152" s="64">
        <f>E153</f>
        <v>949.8</v>
      </c>
      <c r="F152" s="64">
        <f>F153</f>
        <v>987.8</v>
      </c>
    </row>
    <row r="153" spans="1:6" ht="15.75">
      <c r="A153" s="2" t="s">
        <v>129</v>
      </c>
      <c r="B153" s="136" t="s">
        <v>533</v>
      </c>
      <c r="C153" s="89">
        <v>244</v>
      </c>
      <c r="D153" s="126" t="s">
        <v>141</v>
      </c>
      <c r="E153" s="64">
        <v>949.8</v>
      </c>
      <c r="F153" s="64">
        <v>987.8</v>
      </c>
    </row>
    <row r="154" spans="1:6" ht="15.75">
      <c r="A154" s="2" t="s">
        <v>471</v>
      </c>
      <c r="B154" s="136" t="s">
        <v>533</v>
      </c>
      <c r="C154" s="129">
        <v>852</v>
      </c>
      <c r="D154" s="123"/>
      <c r="E154" s="64">
        <f>E155</f>
        <v>22</v>
      </c>
      <c r="F154" s="64">
        <f>F155</f>
        <v>23</v>
      </c>
    </row>
    <row r="155" spans="1:6" ht="15.75">
      <c r="A155" s="2" t="s">
        <v>129</v>
      </c>
      <c r="B155" s="136" t="s">
        <v>533</v>
      </c>
      <c r="C155" s="89">
        <v>852</v>
      </c>
      <c r="D155" s="126" t="s">
        <v>141</v>
      </c>
      <c r="E155" s="64">
        <v>22</v>
      </c>
      <c r="F155" s="64">
        <v>23</v>
      </c>
    </row>
    <row r="156" spans="1:6" ht="45">
      <c r="A156" s="84" t="s">
        <v>534</v>
      </c>
      <c r="B156" s="136" t="s">
        <v>535</v>
      </c>
      <c r="C156" s="129"/>
      <c r="D156" s="123"/>
      <c r="E156" s="64">
        <f>E157+E159</f>
        <v>2456.5</v>
      </c>
      <c r="F156" s="64">
        <f>F157+F159</f>
        <v>2530.7</v>
      </c>
    </row>
    <row r="157" spans="1:6" ht="31.5">
      <c r="A157" s="2" t="s">
        <v>434</v>
      </c>
      <c r="B157" s="136" t="s">
        <v>535</v>
      </c>
      <c r="C157" s="129">
        <v>243</v>
      </c>
      <c r="D157" s="123"/>
      <c r="E157" s="64">
        <f>E158</f>
        <v>650</v>
      </c>
      <c r="F157" s="64">
        <f>F158</f>
        <v>670</v>
      </c>
    </row>
    <row r="158" spans="1:6" ht="15.75">
      <c r="A158" s="2" t="s">
        <v>129</v>
      </c>
      <c r="B158" s="136" t="s">
        <v>535</v>
      </c>
      <c r="C158" s="89">
        <v>243</v>
      </c>
      <c r="D158" s="126" t="s">
        <v>141</v>
      </c>
      <c r="E158" s="64">
        <v>650</v>
      </c>
      <c r="F158" s="64">
        <v>670</v>
      </c>
    </row>
    <row r="159" spans="1:6" ht="31.5">
      <c r="A159" s="61" t="s">
        <v>415</v>
      </c>
      <c r="B159" s="136" t="s">
        <v>535</v>
      </c>
      <c r="C159" s="129">
        <v>244</v>
      </c>
      <c r="D159" s="123"/>
      <c r="E159" s="64">
        <f>E160</f>
        <v>1806.5</v>
      </c>
      <c r="F159" s="64">
        <f>F160</f>
        <v>1860.7</v>
      </c>
    </row>
    <row r="160" spans="1:6" ht="15.75">
      <c r="A160" s="2" t="s">
        <v>129</v>
      </c>
      <c r="B160" s="136" t="s">
        <v>535</v>
      </c>
      <c r="C160" s="89">
        <v>244</v>
      </c>
      <c r="D160" s="126" t="s">
        <v>141</v>
      </c>
      <c r="E160" s="64">
        <v>1806.5</v>
      </c>
      <c r="F160" s="64">
        <v>1860.7</v>
      </c>
    </row>
    <row r="161" spans="1:6" ht="15.75">
      <c r="A161" s="11" t="s">
        <v>78</v>
      </c>
      <c r="B161" s="136" t="s">
        <v>537</v>
      </c>
      <c r="C161" s="129"/>
      <c r="D161" s="123"/>
      <c r="E161" s="64">
        <f>E162</f>
        <v>1000</v>
      </c>
      <c r="F161" s="64">
        <f>F162</f>
        <v>5000</v>
      </c>
    </row>
    <row r="162" spans="1:6" ht="31.5">
      <c r="A162" s="2" t="s">
        <v>434</v>
      </c>
      <c r="B162" s="136" t="s">
        <v>537</v>
      </c>
      <c r="C162" s="129">
        <v>243</v>
      </c>
      <c r="D162" s="123"/>
      <c r="E162" s="64">
        <f>E163</f>
        <v>1000</v>
      </c>
      <c r="F162" s="64">
        <f>F163</f>
        <v>5000</v>
      </c>
    </row>
    <row r="163" spans="1:6" ht="15.75">
      <c r="A163" s="2" t="s">
        <v>129</v>
      </c>
      <c r="B163" s="136" t="s">
        <v>537</v>
      </c>
      <c r="C163" s="89">
        <v>243</v>
      </c>
      <c r="D163" s="126" t="s">
        <v>141</v>
      </c>
      <c r="E163" s="64">
        <v>1000</v>
      </c>
      <c r="F163" s="64">
        <v>5000</v>
      </c>
    </row>
    <row r="164" spans="1:6" ht="47.25">
      <c r="A164" s="106" t="s">
        <v>538</v>
      </c>
      <c r="B164" s="120" t="s">
        <v>539</v>
      </c>
      <c r="C164" s="120"/>
      <c r="D164" s="121"/>
      <c r="E164" s="107">
        <f>E165+E172+E175</f>
        <v>232.9</v>
      </c>
      <c r="F164" s="107">
        <f>F165+F172+F175</f>
        <v>242.7</v>
      </c>
    </row>
    <row r="165" spans="1:6" ht="15.75">
      <c r="A165" s="68" t="s">
        <v>540</v>
      </c>
      <c r="B165" s="122" t="s">
        <v>541</v>
      </c>
      <c r="C165" s="122"/>
      <c r="D165" s="123"/>
      <c r="E165" s="64">
        <f>E166+E168+E170</f>
        <v>38</v>
      </c>
      <c r="F165" s="64">
        <f>F166+F168+F170</f>
        <v>42.6</v>
      </c>
    </row>
    <row r="166" spans="1:6" ht="15.75">
      <c r="A166" s="2" t="s">
        <v>446</v>
      </c>
      <c r="B166" s="122" t="s">
        <v>541</v>
      </c>
      <c r="C166" s="122">
        <v>112</v>
      </c>
      <c r="D166" s="123"/>
      <c r="E166" s="64">
        <f>E167</f>
        <v>5</v>
      </c>
      <c r="F166" s="64">
        <f>F167</f>
        <v>5</v>
      </c>
    </row>
    <row r="167" spans="1:6" ht="15.75">
      <c r="A167" s="2" t="s">
        <v>129</v>
      </c>
      <c r="B167" s="122" t="s">
        <v>541</v>
      </c>
      <c r="C167" s="122">
        <v>112</v>
      </c>
      <c r="D167" s="126" t="s">
        <v>141</v>
      </c>
      <c r="E167" s="64">
        <v>5</v>
      </c>
      <c r="F167" s="64">
        <v>5</v>
      </c>
    </row>
    <row r="168" spans="1:6" ht="31.5">
      <c r="A168" s="61" t="s">
        <v>414</v>
      </c>
      <c r="B168" s="122" t="s">
        <v>541</v>
      </c>
      <c r="C168" s="122">
        <v>242</v>
      </c>
      <c r="D168" s="123"/>
      <c r="E168" s="64">
        <f>E169</f>
        <v>8.8</v>
      </c>
      <c r="F168" s="64">
        <f>F169</f>
        <v>8.8</v>
      </c>
    </row>
    <row r="169" spans="1:6" ht="15.75">
      <c r="A169" s="2" t="s">
        <v>129</v>
      </c>
      <c r="B169" s="122" t="s">
        <v>541</v>
      </c>
      <c r="C169" s="122">
        <v>242</v>
      </c>
      <c r="D169" s="126" t="s">
        <v>141</v>
      </c>
      <c r="E169" s="64">
        <v>8.8</v>
      </c>
      <c r="F169" s="64">
        <v>8.8</v>
      </c>
    </row>
    <row r="170" spans="1:6" ht="31.5">
      <c r="A170" s="61" t="s">
        <v>415</v>
      </c>
      <c r="B170" s="122" t="s">
        <v>541</v>
      </c>
      <c r="C170" s="129">
        <v>244</v>
      </c>
      <c r="D170" s="123"/>
      <c r="E170" s="64">
        <f>E171</f>
        <v>24.2</v>
      </c>
      <c r="F170" s="64">
        <f>F171</f>
        <v>28.8</v>
      </c>
    </row>
    <row r="171" spans="1:6" ht="15.75">
      <c r="A171" s="2" t="s">
        <v>129</v>
      </c>
      <c r="B171" s="122" t="s">
        <v>541</v>
      </c>
      <c r="C171" s="89">
        <v>244</v>
      </c>
      <c r="D171" s="126" t="s">
        <v>141</v>
      </c>
      <c r="E171" s="64">
        <v>24.2</v>
      </c>
      <c r="F171" s="64">
        <v>28.8</v>
      </c>
    </row>
    <row r="172" spans="1:6" ht="15.75">
      <c r="A172" s="68" t="s">
        <v>542</v>
      </c>
      <c r="B172" s="122" t="s">
        <v>543</v>
      </c>
      <c r="C172" s="122"/>
      <c r="D172" s="123"/>
      <c r="E172" s="64">
        <f>E173</f>
        <v>99</v>
      </c>
      <c r="F172" s="64">
        <f>F173</f>
        <v>100</v>
      </c>
    </row>
    <row r="173" spans="1:6" ht="31.5">
      <c r="A173" s="61" t="s">
        <v>415</v>
      </c>
      <c r="B173" s="122" t="s">
        <v>543</v>
      </c>
      <c r="C173" s="129">
        <v>244</v>
      </c>
      <c r="D173" s="123"/>
      <c r="E173" s="64">
        <f>E174</f>
        <v>99</v>
      </c>
      <c r="F173" s="64">
        <f>F174</f>
        <v>100</v>
      </c>
    </row>
    <row r="174" spans="1:6" ht="15.75">
      <c r="A174" s="2" t="s">
        <v>129</v>
      </c>
      <c r="B174" s="122" t="s">
        <v>543</v>
      </c>
      <c r="C174" s="89">
        <v>244</v>
      </c>
      <c r="D174" s="126" t="s">
        <v>141</v>
      </c>
      <c r="E174" s="64">
        <v>99</v>
      </c>
      <c r="F174" s="64">
        <v>100</v>
      </c>
    </row>
    <row r="175" spans="1:6" ht="15.75">
      <c r="A175" s="59" t="s">
        <v>447</v>
      </c>
      <c r="B175" s="122" t="s">
        <v>544</v>
      </c>
      <c r="C175" s="122"/>
      <c r="D175" s="123"/>
      <c r="E175" s="64">
        <f>E176+E178</f>
        <v>95.9</v>
      </c>
      <c r="F175" s="64">
        <f>F176+F178</f>
        <v>100.1</v>
      </c>
    </row>
    <row r="176" spans="1:6" ht="31.5">
      <c r="A176" s="61" t="s">
        <v>414</v>
      </c>
      <c r="B176" s="122" t="s">
        <v>544</v>
      </c>
      <c r="C176" s="122">
        <v>242</v>
      </c>
      <c r="D176" s="123"/>
      <c r="E176" s="64">
        <f>E177</f>
        <v>27.2</v>
      </c>
      <c r="F176" s="64">
        <f>F177</f>
        <v>48.6</v>
      </c>
    </row>
    <row r="177" spans="1:6" ht="15.75">
      <c r="A177" s="2" t="s">
        <v>129</v>
      </c>
      <c r="B177" s="122" t="s">
        <v>544</v>
      </c>
      <c r="C177" s="122">
        <v>242</v>
      </c>
      <c r="D177" s="126" t="s">
        <v>141</v>
      </c>
      <c r="E177" s="64">
        <v>27.2</v>
      </c>
      <c r="F177" s="64">
        <v>48.6</v>
      </c>
    </row>
    <row r="178" spans="1:6" ht="31.5">
      <c r="A178" s="61" t="s">
        <v>415</v>
      </c>
      <c r="B178" s="122" t="s">
        <v>544</v>
      </c>
      <c r="C178" s="129">
        <v>244</v>
      </c>
      <c r="D178" s="123"/>
      <c r="E178" s="64">
        <f>E179</f>
        <v>68.7</v>
      </c>
      <c r="F178" s="64">
        <f>F179</f>
        <v>51.5</v>
      </c>
    </row>
    <row r="179" spans="1:6" ht="15.75">
      <c r="A179" s="2" t="s">
        <v>129</v>
      </c>
      <c r="B179" s="122" t="s">
        <v>544</v>
      </c>
      <c r="C179" s="89">
        <v>244</v>
      </c>
      <c r="D179" s="126" t="s">
        <v>141</v>
      </c>
      <c r="E179" s="64">
        <v>68.7</v>
      </c>
      <c r="F179" s="64">
        <v>51.5</v>
      </c>
    </row>
    <row r="180" spans="1:6" ht="47.25">
      <c r="A180" s="106" t="s">
        <v>545</v>
      </c>
      <c r="B180" s="120" t="s">
        <v>546</v>
      </c>
      <c r="C180" s="120"/>
      <c r="D180" s="121"/>
      <c r="E180" s="107">
        <f>E181+E188+E191</f>
        <v>355.9</v>
      </c>
      <c r="F180" s="107">
        <f>F181+F188+F191</f>
        <v>382.4</v>
      </c>
    </row>
    <row r="181" spans="1:6" ht="15.75">
      <c r="A181" s="59" t="s">
        <v>547</v>
      </c>
      <c r="B181" s="122" t="s">
        <v>548</v>
      </c>
      <c r="C181" s="122"/>
      <c r="D181" s="123"/>
      <c r="E181" s="64">
        <f>E182+E184+E186</f>
        <v>148.2</v>
      </c>
      <c r="F181" s="64">
        <f>F182+F184+F186</f>
        <v>169</v>
      </c>
    </row>
    <row r="182" spans="1:6" ht="15.75">
      <c r="A182" s="2" t="s">
        <v>446</v>
      </c>
      <c r="B182" s="122" t="s">
        <v>548</v>
      </c>
      <c r="C182" s="122">
        <v>112</v>
      </c>
      <c r="D182" s="123"/>
      <c r="E182" s="64">
        <f>E183</f>
        <v>12</v>
      </c>
      <c r="F182" s="64">
        <f>F183</f>
        <v>14</v>
      </c>
    </row>
    <row r="183" spans="1:6" ht="15.75">
      <c r="A183" s="2" t="s">
        <v>129</v>
      </c>
      <c r="B183" s="122" t="s">
        <v>548</v>
      </c>
      <c r="C183" s="122">
        <v>112</v>
      </c>
      <c r="D183" s="123" t="s">
        <v>141</v>
      </c>
      <c r="E183" s="64">
        <v>12</v>
      </c>
      <c r="F183" s="64">
        <v>14</v>
      </c>
    </row>
    <row r="184" spans="1:6" ht="31.5">
      <c r="A184" s="61" t="s">
        <v>414</v>
      </c>
      <c r="B184" s="122" t="s">
        <v>548</v>
      </c>
      <c r="C184" s="122">
        <v>242</v>
      </c>
      <c r="D184" s="123"/>
      <c r="E184" s="64">
        <f>E185</f>
        <v>17.2</v>
      </c>
      <c r="F184" s="64">
        <f>F185</f>
        <v>20</v>
      </c>
    </row>
    <row r="185" spans="1:6" ht="15.75">
      <c r="A185" s="2" t="s">
        <v>129</v>
      </c>
      <c r="B185" s="122" t="s">
        <v>548</v>
      </c>
      <c r="C185" s="122">
        <v>242</v>
      </c>
      <c r="D185" s="123" t="s">
        <v>141</v>
      </c>
      <c r="E185" s="64">
        <v>17.2</v>
      </c>
      <c r="F185" s="64">
        <v>20</v>
      </c>
    </row>
    <row r="186" spans="1:6" ht="31.5">
      <c r="A186" s="61" t="s">
        <v>415</v>
      </c>
      <c r="B186" s="122" t="s">
        <v>548</v>
      </c>
      <c r="C186" s="122">
        <v>244</v>
      </c>
      <c r="D186" s="123"/>
      <c r="E186" s="64">
        <f>E187</f>
        <v>119</v>
      </c>
      <c r="F186" s="64">
        <f>F187</f>
        <v>135</v>
      </c>
    </row>
    <row r="187" spans="1:6" ht="15.75">
      <c r="A187" s="59" t="s">
        <v>129</v>
      </c>
      <c r="B187" s="122" t="s">
        <v>548</v>
      </c>
      <c r="C187" s="122">
        <v>244</v>
      </c>
      <c r="D187" s="123" t="s">
        <v>141</v>
      </c>
      <c r="E187" s="64">
        <v>119</v>
      </c>
      <c r="F187" s="64">
        <v>135</v>
      </c>
    </row>
    <row r="188" spans="1:6" ht="15.75">
      <c r="A188" s="59" t="s">
        <v>549</v>
      </c>
      <c r="B188" s="122" t="s">
        <v>550</v>
      </c>
      <c r="C188" s="122"/>
      <c r="D188" s="123"/>
      <c r="E188" s="64">
        <f>E189</f>
        <v>81.8</v>
      </c>
      <c r="F188" s="64">
        <f>F189</f>
        <v>97</v>
      </c>
    </row>
    <row r="189" spans="1:6" ht="31.5">
      <c r="A189" s="61" t="s">
        <v>415</v>
      </c>
      <c r="B189" s="122" t="s">
        <v>550</v>
      </c>
      <c r="C189" s="122">
        <v>244</v>
      </c>
      <c r="D189" s="123"/>
      <c r="E189" s="64">
        <f>E190</f>
        <v>81.8</v>
      </c>
      <c r="F189" s="64">
        <f>F190</f>
        <v>97</v>
      </c>
    </row>
    <row r="190" spans="1:6" ht="15.75">
      <c r="A190" s="59" t="s">
        <v>129</v>
      </c>
      <c r="B190" s="122" t="s">
        <v>550</v>
      </c>
      <c r="C190" s="122">
        <v>244</v>
      </c>
      <c r="D190" s="123" t="s">
        <v>141</v>
      </c>
      <c r="E190" s="64">
        <v>81.8</v>
      </c>
      <c r="F190" s="64">
        <v>97</v>
      </c>
    </row>
    <row r="191" spans="1:6" ht="31.5">
      <c r="A191" s="68" t="s">
        <v>532</v>
      </c>
      <c r="B191" s="122" t="s">
        <v>551</v>
      </c>
      <c r="C191" s="122"/>
      <c r="D191" s="123"/>
      <c r="E191" s="64">
        <f>E192+E194</f>
        <v>125.9</v>
      </c>
      <c r="F191" s="64">
        <f>F192+F194</f>
        <v>116.39999999999999</v>
      </c>
    </row>
    <row r="192" spans="1:6" ht="31.5">
      <c r="A192" s="61" t="s">
        <v>414</v>
      </c>
      <c r="B192" s="122" t="s">
        <v>551</v>
      </c>
      <c r="C192" s="122">
        <v>242</v>
      </c>
      <c r="D192" s="123"/>
      <c r="E192" s="64">
        <f>E193</f>
        <v>66.7</v>
      </c>
      <c r="F192" s="64">
        <f>F193</f>
        <v>41.3</v>
      </c>
    </row>
    <row r="193" spans="1:6" ht="15.75">
      <c r="A193" s="2" t="s">
        <v>129</v>
      </c>
      <c r="B193" s="122" t="s">
        <v>551</v>
      </c>
      <c r="C193" s="122">
        <v>242</v>
      </c>
      <c r="D193" s="123" t="s">
        <v>141</v>
      </c>
      <c r="E193" s="64">
        <v>66.7</v>
      </c>
      <c r="F193" s="64">
        <v>41.3</v>
      </c>
    </row>
    <row r="194" spans="1:6" ht="31.5">
      <c r="A194" s="61" t="s">
        <v>415</v>
      </c>
      <c r="B194" s="122" t="s">
        <v>551</v>
      </c>
      <c r="C194" s="122">
        <v>244</v>
      </c>
      <c r="D194" s="123"/>
      <c r="E194" s="64">
        <f>E195</f>
        <v>59.2</v>
      </c>
      <c r="F194" s="64">
        <f>F195</f>
        <v>75.1</v>
      </c>
    </row>
    <row r="195" spans="1:6" ht="15.75">
      <c r="A195" s="59" t="s">
        <v>129</v>
      </c>
      <c r="B195" s="122" t="s">
        <v>551</v>
      </c>
      <c r="C195" s="122">
        <v>244</v>
      </c>
      <c r="D195" s="123" t="s">
        <v>141</v>
      </c>
      <c r="E195" s="64">
        <v>59.2</v>
      </c>
      <c r="F195" s="64">
        <v>75.1</v>
      </c>
    </row>
    <row r="196" spans="1:6" ht="63">
      <c r="A196" s="110" t="s">
        <v>552</v>
      </c>
      <c r="B196" s="118" t="s">
        <v>553</v>
      </c>
      <c r="C196" s="118"/>
      <c r="D196" s="119"/>
      <c r="E196" s="60">
        <f>E197+E202+E205+E208</f>
        <v>1713.3</v>
      </c>
      <c r="F196" s="60">
        <f>F197+F202+F205+F208</f>
        <v>2290</v>
      </c>
    </row>
    <row r="197" spans="1:6" ht="31.5">
      <c r="A197" s="85" t="s">
        <v>555</v>
      </c>
      <c r="B197" s="122" t="s">
        <v>556</v>
      </c>
      <c r="C197" s="122"/>
      <c r="D197" s="123"/>
      <c r="E197" s="64">
        <f>E198+E200</f>
        <v>953.3</v>
      </c>
      <c r="F197" s="64">
        <f>F198+F200</f>
        <v>1400</v>
      </c>
    </row>
    <row r="198" spans="1:6" ht="31.5">
      <c r="A198" s="61" t="s">
        <v>415</v>
      </c>
      <c r="B198" s="122" t="s">
        <v>556</v>
      </c>
      <c r="C198" s="122">
        <v>244</v>
      </c>
      <c r="D198" s="123"/>
      <c r="E198" s="64">
        <f>E199</f>
        <v>126.3</v>
      </c>
      <c r="F198" s="64">
        <f>F199</f>
        <v>100</v>
      </c>
    </row>
    <row r="199" spans="1:6" ht="31.5">
      <c r="A199" s="87" t="s">
        <v>148</v>
      </c>
      <c r="B199" s="122" t="s">
        <v>556</v>
      </c>
      <c r="C199" s="122">
        <v>244</v>
      </c>
      <c r="D199" s="123" t="s">
        <v>134</v>
      </c>
      <c r="E199" s="64">
        <v>126.3</v>
      </c>
      <c r="F199" s="64">
        <v>100</v>
      </c>
    </row>
    <row r="200" spans="1:6" ht="31.5">
      <c r="A200" s="61" t="s">
        <v>415</v>
      </c>
      <c r="B200" s="122" t="s">
        <v>556</v>
      </c>
      <c r="C200" s="122">
        <v>244</v>
      </c>
      <c r="D200" s="123"/>
      <c r="E200" s="64">
        <f>E201</f>
        <v>827</v>
      </c>
      <c r="F200" s="64">
        <f>F201</f>
        <v>1300</v>
      </c>
    </row>
    <row r="201" spans="1:6" ht="15.75">
      <c r="A201" s="61" t="s">
        <v>124</v>
      </c>
      <c r="B201" s="122" t="s">
        <v>556</v>
      </c>
      <c r="C201" s="122">
        <v>244</v>
      </c>
      <c r="D201" s="123" t="s">
        <v>152</v>
      </c>
      <c r="E201" s="64">
        <v>827</v>
      </c>
      <c r="F201" s="64">
        <v>1300</v>
      </c>
    </row>
    <row r="202" spans="1:6" ht="15.75">
      <c r="A202" s="85" t="s">
        <v>557</v>
      </c>
      <c r="B202" s="122" t="s">
        <v>558</v>
      </c>
      <c r="C202" s="122"/>
      <c r="D202" s="123"/>
      <c r="E202" s="64">
        <f>E203</f>
        <v>110</v>
      </c>
      <c r="F202" s="64">
        <f>F203</f>
        <v>120</v>
      </c>
    </row>
    <row r="203" spans="1:6" ht="31.5">
      <c r="A203" s="61" t="s">
        <v>415</v>
      </c>
      <c r="B203" s="122" t="s">
        <v>558</v>
      </c>
      <c r="C203" s="122">
        <v>244</v>
      </c>
      <c r="D203" s="123"/>
      <c r="E203" s="64">
        <f>E204</f>
        <v>110</v>
      </c>
      <c r="F203" s="64">
        <f>F204</f>
        <v>120</v>
      </c>
    </row>
    <row r="204" spans="1:6" ht="31.5">
      <c r="A204" s="87" t="s">
        <v>148</v>
      </c>
      <c r="B204" s="122" t="s">
        <v>558</v>
      </c>
      <c r="C204" s="122">
        <v>244</v>
      </c>
      <c r="D204" s="123" t="s">
        <v>134</v>
      </c>
      <c r="E204" s="64">
        <v>110</v>
      </c>
      <c r="F204" s="64">
        <v>120</v>
      </c>
    </row>
    <row r="205" spans="1:6" ht="15.75">
      <c r="A205" s="85" t="s">
        <v>559</v>
      </c>
      <c r="B205" s="122" t="s">
        <v>560</v>
      </c>
      <c r="C205" s="122"/>
      <c r="D205" s="123"/>
      <c r="E205" s="64">
        <f>E206</f>
        <v>440</v>
      </c>
      <c r="F205" s="64">
        <f>F206</f>
        <v>540</v>
      </c>
    </row>
    <row r="206" spans="1:6" ht="31.5">
      <c r="A206" s="61" t="s">
        <v>415</v>
      </c>
      <c r="B206" s="122" t="s">
        <v>560</v>
      </c>
      <c r="C206" s="122">
        <v>244</v>
      </c>
      <c r="D206" s="123"/>
      <c r="E206" s="64">
        <f>E207</f>
        <v>440</v>
      </c>
      <c r="F206" s="64">
        <f>F207</f>
        <v>540</v>
      </c>
    </row>
    <row r="207" spans="1:6" ht="31.5">
      <c r="A207" s="87" t="s">
        <v>148</v>
      </c>
      <c r="B207" s="122" t="s">
        <v>560</v>
      </c>
      <c r="C207" s="122">
        <v>244</v>
      </c>
      <c r="D207" s="123" t="s">
        <v>134</v>
      </c>
      <c r="E207" s="64">
        <v>440</v>
      </c>
      <c r="F207" s="64">
        <v>540</v>
      </c>
    </row>
    <row r="208" spans="1:6" ht="15.75">
      <c r="A208" s="85" t="s">
        <v>561</v>
      </c>
      <c r="B208" s="122" t="s">
        <v>562</v>
      </c>
      <c r="C208" s="122"/>
      <c r="D208" s="123"/>
      <c r="E208" s="64">
        <f>E209</f>
        <v>210</v>
      </c>
      <c r="F208" s="64">
        <f>F209</f>
        <v>230</v>
      </c>
    </row>
    <row r="209" spans="1:6" ht="31.5">
      <c r="A209" s="61" t="s">
        <v>415</v>
      </c>
      <c r="B209" s="122" t="s">
        <v>562</v>
      </c>
      <c r="C209" s="122">
        <v>244</v>
      </c>
      <c r="D209" s="123"/>
      <c r="E209" s="64">
        <f>E210</f>
        <v>210</v>
      </c>
      <c r="F209" s="64">
        <f>F210</f>
        <v>230</v>
      </c>
    </row>
    <row r="210" spans="1:6" ht="31.5">
      <c r="A210" s="87" t="s">
        <v>148</v>
      </c>
      <c r="B210" s="122" t="s">
        <v>562</v>
      </c>
      <c r="C210" s="122">
        <v>244</v>
      </c>
      <c r="D210" s="123" t="s">
        <v>134</v>
      </c>
      <c r="E210" s="64">
        <v>210</v>
      </c>
      <c r="F210" s="64">
        <v>230</v>
      </c>
    </row>
    <row r="211" spans="1:6" ht="63">
      <c r="A211" s="49" t="s">
        <v>563</v>
      </c>
      <c r="B211" s="118" t="s">
        <v>564</v>
      </c>
      <c r="C211" s="122"/>
      <c r="D211" s="123"/>
      <c r="E211" s="60">
        <f>E212+E215+E218</f>
        <v>16096</v>
      </c>
      <c r="F211" s="60">
        <f>F212+F215+F218</f>
        <v>17675.8</v>
      </c>
    </row>
    <row r="212" spans="1:6" ht="15.75">
      <c r="A212" s="59" t="s">
        <v>565</v>
      </c>
      <c r="B212" s="122" t="s">
        <v>566</v>
      </c>
      <c r="C212" s="122"/>
      <c r="D212" s="123"/>
      <c r="E212" s="64">
        <f>E213</f>
        <v>1596</v>
      </c>
      <c r="F212" s="64">
        <f>F213</f>
        <v>1675.8</v>
      </c>
    </row>
    <row r="213" spans="1:6" ht="31.5">
      <c r="A213" s="61" t="s">
        <v>415</v>
      </c>
      <c r="B213" s="122" t="s">
        <v>566</v>
      </c>
      <c r="C213" s="122">
        <v>244</v>
      </c>
      <c r="D213" s="123"/>
      <c r="E213" s="64">
        <f>E214</f>
        <v>1596</v>
      </c>
      <c r="F213" s="64">
        <f>F214</f>
        <v>1675.8</v>
      </c>
    </row>
    <row r="214" spans="1:6" ht="15.75">
      <c r="A214" s="61" t="s">
        <v>128</v>
      </c>
      <c r="B214" s="122" t="s">
        <v>566</v>
      </c>
      <c r="C214" s="122"/>
      <c r="D214" s="123" t="s">
        <v>139</v>
      </c>
      <c r="E214" s="64">
        <v>1596</v>
      </c>
      <c r="F214" s="64">
        <v>1675.8</v>
      </c>
    </row>
    <row r="215" spans="1:6" ht="15.75">
      <c r="A215" s="59" t="s">
        <v>567</v>
      </c>
      <c r="B215" s="122" t="s">
        <v>568</v>
      </c>
      <c r="C215" s="122"/>
      <c r="D215" s="123"/>
      <c r="E215" s="64">
        <f>E216</f>
        <v>7000</v>
      </c>
      <c r="F215" s="64">
        <f>F216</f>
        <v>7500</v>
      </c>
    </row>
    <row r="216" spans="1:6" ht="31.5">
      <c r="A216" s="61" t="s">
        <v>415</v>
      </c>
      <c r="B216" s="122" t="s">
        <v>568</v>
      </c>
      <c r="C216" s="122">
        <v>244</v>
      </c>
      <c r="D216" s="123"/>
      <c r="E216" s="64">
        <f>E217</f>
        <v>7000</v>
      </c>
      <c r="F216" s="64">
        <f>F217</f>
        <v>7500</v>
      </c>
    </row>
    <row r="217" spans="1:6" ht="15.75">
      <c r="A217" s="2" t="s">
        <v>345</v>
      </c>
      <c r="B217" s="122" t="s">
        <v>568</v>
      </c>
      <c r="C217" s="122">
        <v>244</v>
      </c>
      <c r="D217" s="123" t="s">
        <v>346</v>
      </c>
      <c r="E217" s="64">
        <v>7000</v>
      </c>
      <c r="F217" s="64">
        <v>7500</v>
      </c>
    </row>
    <row r="218" spans="1:6" ht="15.75">
      <c r="A218" s="59" t="s">
        <v>569</v>
      </c>
      <c r="B218" s="122" t="s">
        <v>570</v>
      </c>
      <c r="C218" s="122" t="s">
        <v>571</v>
      </c>
      <c r="D218" s="123"/>
      <c r="E218" s="64">
        <f>E219+E221</f>
        <v>7500</v>
      </c>
      <c r="F218" s="64">
        <f>F219+F221</f>
        <v>8500</v>
      </c>
    </row>
    <row r="219" spans="1:6" ht="31.5">
      <c r="A219" s="2" t="s">
        <v>434</v>
      </c>
      <c r="B219" s="122" t="s">
        <v>570</v>
      </c>
      <c r="C219" s="122">
        <v>243</v>
      </c>
      <c r="D219" s="123"/>
      <c r="E219" s="64">
        <f>E220</f>
        <v>1000</v>
      </c>
      <c r="F219" s="64">
        <f>F220</f>
        <v>1500</v>
      </c>
    </row>
    <row r="220" spans="1:6" ht="15.75">
      <c r="A220" s="61" t="s">
        <v>128</v>
      </c>
      <c r="B220" s="122" t="s">
        <v>570</v>
      </c>
      <c r="C220" s="122">
        <v>243</v>
      </c>
      <c r="D220" s="123" t="s">
        <v>139</v>
      </c>
      <c r="E220" s="64">
        <v>1000</v>
      </c>
      <c r="F220" s="64">
        <v>1500</v>
      </c>
    </row>
    <row r="221" spans="1:6" ht="31.5">
      <c r="A221" s="61" t="s">
        <v>415</v>
      </c>
      <c r="B221" s="122" t="s">
        <v>570</v>
      </c>
      <c r="C221" s="122">
        <v>244</v>
      </c>
      <c r="D221" s="123"/>
      <c r="E221" s="64">
        <f>E222</f>
        <v>6500</v>
      </c>
      <c r="F221" s="64">
        <f>F222</f>
        <v>7000</v>
      </c>
    </row>
    <row r="222" spans="1:6" ht="15.75">
      <c r="A222" s="61" t="s">
        <v>128</v>
      </c>
      <c r="B222" s="122" t="s">
        <v>570</v>
      </c>
      <c r="C222" s="122">
        <v>244</v>
      </c>
      <c r="D222" s="123" t="s">
        <v>139</v>
      </c>
      <c r="E222" s="64">
        <v>6500</v>
      </c>
      <c r="F222" s="64">
        <v>7000</v>
      </c>
    </row>
    <row r="223" spans="1:6" ht="65.25" customHeight="1">
      <c r="A223" s="49" t="s">
        <v>572</v>
      </c>
      <c r="B223" s="118" t="s">
        <v>573</v>
      </c>
      <c r="C223" s="118"/>
      <c r="D223" s="119"/>
      <c r="E223" s="60">
        <f aca="true" t="shared" si="0" ref="E223:F225">E224</f>
        <v>50</v>
      </c>
      <c r="F223" s="60">
        <f t="shared" si="0"/>
        <v>60</v>
      </c>
    </row>
    <row r="224" spans="1:6" ht="31.5">
      <c r="A224" s="68" t="s">
        <v>574</v>
      </c>
      <c r="B224" s="122" t="s">
        <v>575</v>
      </c>
      <c r="C224" s="122"/>
      <c r="D224" s="123"/>
      <c r="E224" s="64">
        <f t="shared" si="0"/>
        <v>50</v>
      </c>
      <c r="F224" s="64">
        <f t="shared" si="0"/>
        <v>60</v>
      </c>
    </row>
    <row r="225" spans="1:6" ht="15.75">
      <c r="A225" s="2" t="s">
        <v>471</v>
      </c>
      <c r="B225" s="122" t="s">
        <v>575</v>
      </c>
      <c r="C225" s="122">
        <v>852</v>
      </c>
      <c r="D225" s="123"/>
      <c r="E225" s="64">
        <f t="shared" si="0"/>
        <v>50</v>
      </c>
      <c r="F225" s="64">
        <f t="shared" si="0"/>
        <v>60</v>
      </c>
    </row>
    <row r="226" spans="1:6" ht="15.75">
      <c r="A226" s="2" t="s">
        <v>125</v>
      </c>
      <c r="B226" s="122" t="s">
        <v>575</v>
      </c>
      <c r="C226" s="122">
        <v>852</v>
      </c>
      <c r="D226" s="123" t="s">
        <v>136</v>
      </c>
      <c r="E226" s="64">
        <v>50</v>
      </c>
      <c r="F226" s="64">
        <v>60</v>
      </c>
    </row>
    <row r="227" spans="1:6" ht="15.75">
      <c r="A227" s="111" t="s">
        <v>145</v>
      </c>
      <c r="B227" s="130" t="s">
        <v>399</v>
      </c>
      <c r="C227" s="130"/>
      <c r="D227" s="131"/>
      <c r="E227" s="112">
        <f>E228+E235+E239+E255</f>
        <v>15046.399999999998</v>
      </c>
      <c r="F227" s="112">
        <f>F228+F235+F239+F255</f>
        <v>15418.000000000002</v>
      </c>
    </row>
    <row r="228" spans="1:6" ht="31.5">
      <c r="A228" s="113" t="s">
        <v>400</v>
      </c>
      <c r="B228" s="132" t="s">
        <v>401</v>
      </c>
      <c r="C228" s="132"/>
      <c r="D228" s="133"/>
      <c r="E228" s="114">
        <f>E229+E232</f>
        <v>2422.3999999999996</v>
      </c>
      <c r="F228" s="114">
        <f>F229+F232</f>
        <v>2543.1</v>
      </c>
    </row>
    <row r="229" spans="1:6" ht="47.25">
      <c r="A229" s="61" t="s">
        <v>404</v>
      </c>
      <c r="B229" s="89" t="s">
        <v>405</v>
      </c>
      <c r="C229" s="89"/>
      <c r="D229" s="126"/>
      <c r="E229" s="115">
        <f>E230</f>
        <v>1186.6</v>
      </c>
      <c r="F229" s="115">
        <f>F230</f>
        <v>1257.8</v>
      </c>
    </row>
    <row r="230" spans="1:6" ht="31.5">
      <c r="A230" s="61" t="s">
        <v>406</v>
      </c>
      <c r="B230" s="89" t="s">
        <v>405</v>
      </c>
      <c r="C230" s="89">
        <v>121</v>
      </c>
      <c r="D230" s="126"/>
      <c r="E230" s="115">
        <f>E231</f>
        <v>1186.6</v>
      </c>
      <c r="F230" s="115">
        <f>F231</f>
        <v>1257.8</v>
      </c>
    </row>
    <row r="231" spans="1:6" ht="47.25">
      <c r="A231" s="61" t="s">
        <v>123</v>
      </c>
      <c r="B231" s="89" t="s">
        <v>405</v>
      </c>
      <c r="C231" s="89">
        <v>121</v>
      </c>
      <c r="D231" s="126" t="s">
        <v>131</v>
      </c>
      <c r="E231" s="64">
        <v>1186.6</v>
      </c>
      <c r="F231" s="64">
        <v>1257.8</v>
      </c>
    </row>
    <row r="232" spans="1:6" ht="47.25">
      <c r="A232" s="61" t="s">
        <v>407</v>
      </c>
      <c r="B232" s="89" t="s">
        <v>408</v>
      </c>
      <c r="C232" s="89"/>
      <c r="D232" s="126"/>
      <c r="E232" s="115">
        <f>E233</f>
        <v>1235.8</v>
      </c>
      <c r="F232" s="115">
        <f>F233</f>
        <v>1285.3</v>
      </c>
    </row>
    <row r="233" spans="1:6" ht="31.5">
      <c r="A233" s="61" t="s">
        <v>409</v>
      </c>
      <c r="B233" s="89" t="s">
        <v>408</v>
      </c>
      <c r="C233" s="89">
        <v>122</v>
      </c>
      <c r="D233" s="126"/>
      <c r="E233" s="115">
        <f>E234</f>
        <v>1235.8</v>
      </c>
      <c r="F233" s="115">
        <f>F234</f>
        <v>1285.3</v>
      </c>
    </row>
    <row r="234" spans="1:6" ht="47.25">
      <c r="A234" s="61" t="s">
        <v>123</v>
      </c>
      <c r="B234" s="89" t="s">
        <v>408</v>
      </c>
      <c r="C234" s="89">
        <v>122</v>
      </c>
      <c r="D234" s="126" t="s">
        <v>131</v>
      </c>
      <c r="E234" s="64">
        <v>1235.8</v>
      </c>
      <c r="F234" s="64">
        <v>1285.3</v>
      </c>
    </row>
    <row r="235" spans="1:6" ht="47.25">
      <c r="A235" s="113" t="s">
        <v>576</v>
      </c>
      <c r="B235" s="132" t="s">
        <v>577</v>
      </c>
      <c r="C235" s="132"/>
      <c r="D235" s="133"/>
      <c r="E235" s="114">
        <f aca="true" t="shared" si="1" ref="E235:F237">E236</f>
        <v>1545.7</v>
      </c>
      <c r="F235" s="114">
        <f t="shared" si="1"/>
        <v>1561.1</v>
      </c>
    </row>
    <row r="236" spans="1:6" ht="63">
      <c r="A236" s="61" t="s">
        <v>579</v>
      </c>
      <c r="B236" s="89" t="s">
        <v>580</v>
      </c>
      <c r="C236" s="89"/>
      <c r="D236" s="126"/>
      <c r="E236" s="115">
        <f t="shared" si="1"/>
        <v>1545.7</v>
      </c>
      <c r="F236" s="115">
        <f t="shared" si="1"/>
        <v>1561.1</v>
      </c>
    </row>
    <row r="237" spans="1:6" ht="31.5">
      <c r="A237" s="61" t="s">
        <v>406</v>
      </c>
      <c r="B237" s="89" t="s">
        <v>580</v>
      </c>
      <c r="C237" s="89">
        <v>121</v>
      </c>
      <c r="D237" s="126"/>
      <c r="E237" s="115">
        <f t="shared" si="1"/>
        <v>1545.7</v>
      </c>
      <c r="F237" s="115">
        <f t="shared" si="1"/>
        <v>1561.1</v>
      </c>
    </row>
    <row r="238" spans="1:6" ht="47.25">
      <c r="A238" s="61" t="s">
        <v>578</v>
      </c>
      <c r="B238" s="89" t="s">
        <v>580</v>
      </c>
      <c r="C238" s="89">
        <v>121</v>
      </c>
      <c r="D238" s="126" t="s">
        <v>132</v>
      </c>
      <c r="E238" s="64">
        <v>1545.7</v>
      </c>
      <c r="F238" s="64">
        <v>1561.1</v>
      </c>
    </row>
    <row r="239" spans="1:6" ht="31.5">
      <c r="A239" s="113" t="s">
        <v>410</v>
      </c>
      <c r="B239" s="132" t="s">
        <v>411</v>
      </c>
      <c r="C239" s="132"/>
      <c r="D239" s="133"/>
      <c r="E239" s="114">
        <f>E240+E243</f>
        <v>10062.8</v>
      </c>
      <c r="F239" s="114">
        <f>F240+F243</f>
        <v>10227.2</v>
      </c>
    </row>
    <row r="240" spans="1:6" ht="47.25">
      <c r="A240" s="61" t="s">
        <v>581</v>
      </c>
      <c r="B240" s="89" t="s">
        <v>582</v>
      </c>
      <c r="C240" s="89"/>
      <c r="D240" s="126"/>
      <c r="E240" s="115">
        <f>E241</f>
        <v>7019.7</v>
      </c>
      <c r="F240" s="115">
        <f>F241</f>
        <v>7020.8</v>
      </c>
    </row>
    <row r="241" spans="1:6" ht="31.5">
      <c r="A241" s="61" t="s">
        <v>406</v>
      </c>
      <c r="B241" s="89" t="s">
        <v>582</v>
      </c>
      <c r="C241" s="89">
        <v>121</v>
      </c>
      <c r="D241" s="126"/>
      <c r="E241" s="115">
        <f>E242</f>
        <v>7019.7</v>
      </c>
      <c r="F241" s="115">
        <f>F242</f>
        <v>7020.8</v>
      </c>
    </row>
    <row r="242" spans="1:6" ht="47.25">
      <c r="A242" s="61" t="s">
        <v>578</v>
      </c>
      <c r="B242" s="89" t="s">
        <v>582</v>
      </c>
      <c r="C242" s="89">
        <v>121</v>
      </c>
      <c r="D242" s="126" t="s">
        <v>132</v>
      </c>
      <c r="E242" s="64">
        <v>7019.7</v>
      </c>
      <c r="F242" s="64">
        <v>7020.8</v>
      </c>
    </row>
    <row r="243" spans="1:6" ht="47.25">
      <c r="A243" s="61" t="s">
        <v>412</v>
      </c>
      <c r="B243" s="89" t="s">
        <v>413</v>
      </c>
      <c r="C243" s="89"/>
      <c r="D243" s="126"/>
      <c r="E243" s="115">
        <f>E244+E246+E249+E252</f>
        <v>3043.1</v>
      </c>
      <c r="F243" s="115">
        <f>F244+F246+F249+F252</f>
        <v>3206.4</v>
      </c>
    </row>
    <row r="244" spans="1:6" ht="31.5">
      <c r="A244" s="61" t="s">
        <v>409</v>
      </c>
      <c r="B244" s="89" t="s">
        <v>413</v>
      </c>
      <c r="C244" s="89">
        <v>122</v>
      </c>
      <c r="D244" s="126"/>
      <c r="E244" s="115">
        <f>E245</f>
        <v>60.5</v>
      </c>
      <c r="F244" s="115">
        <f>F245</f>
        <v>63.5</v>
      </c>
    </row>
    <row r="245" spans="1:6" ht="47.25">
      <c r="A245" s="61" t="s">
        <v>578</v>
      </c>
      <c r="B245" s="89" t="s">
        <v>413</v>
      </c>
      <c r="C245" s="89">
        <v>122</v>
      </c>
      <c r="D245" s="126" t="s">
        <v>132</v>
      </c>
      <c r="E245" s="64">
        <v>60.5</v>
      </c>
      <c r="F245" s="64">
        <v>63.5</v>
      </c>
    </row>
    <row r="246" spans="1:6" ht="31.5">
      <c r="A246" s="61" t="s">
        <v>414</v>
      </c>
      <c r="B246" s="89" t="s">
        <v>413</v>
      </c>
      <c r="C246" s="89">
        <v>242</v>
      </c>
      <c r="D246" s="126"/>
      <c r="E246" s="115">
        <f>E247+E248</f>
        <v>837.6</v>
      </c>
      <c r="F246" s="115">
        <f>F247+F248</f>
        <v>887.9</v>
      </c>
    </row>
    <row r="247" spans="1:6" ht="47.25">
      <c r="A247" s="61" t="s">
        <v>123</v>
      </c>
      <c r="B247" s="89" t="s">
        <v>413</v>
      </c>
      <c r="C247" s="89">
        <v>242</v>
      </c>
      <c r="D247" s="126" t="s">
        <v>131</v>
      </c>
      <c r="E247" s="64">
        <v>79.5</v>
      </c>
      <c r="F247" s="64">
        <v>84.3</v>
      </c>
    </row>
    <row r="248" spans="1:6" ht="47.25">
      <c r="A248" s="61" t="s">
        <v>578</v>
      </c>
      <c r="B248" s="89" t="s">
        <v>413</v>
      </c>
      <c r="C248" s="89">
        <v>242</v>
      </c>
      <c r="D248" s="126" t="s">
        <v>132</v>
      </c>
      <c r="E248" s="64">
        <v>758.1</v>
      </c>
      <c r="F248" s="64">
        <v>803.6</v>
      </c>
    </row>
    <row r="249" spans="1:6" ht="31.5">
      <c r="A249" s="61" t="s">
        <v>415</v>
      </c>
      <c r="B249" s="89" t="s">
        <v>413</v>
      </c>
      <c r="C249" s="89">
        <v>244</v>
      </c>
      <c r="D249" s="126"/>
      <c r="E249" s="115">
        <f>E250+E251</f>
        <v>1930</v>
      </c>
      <c r="F249" s="115">
        <f>F250+F251</f>
        <v>2040</v>
      </c>
    </row>
    <row r="250" spans="1:6" ht="47.25">
      <c r="A250" s="61" t="s">
        <v>123</v>
      </c>
      <c r="B250" s="89" t="s">
        <v>413</v>
      </c>
      <c r="C250" s="89">
        <v>244</v>
      </c>
      <c r="D250" s="126" t="s">
        <v>131</v>
      </c>
      <c r="E250" s="64">
        <v>430</v>
      </c>
      <c r="F250" s="64">
        <v>440</v>
      </c>
    </row>
    <row r="251" spans="1:6" ht="47.25">
      <c r="A251" s="61" t="s">
        <v>578</v>
      </c>
      <c r="B251" s="89" t="s">
        <v>413</v>
      </c>
      <c r="C251" s="89">
        <v>244</v>
      </c>
      <c r="D251" s="126" t="s">
        <v>132</v>
      </c>
      <c r="E251" s="64">
        <v>1500</v>
      </c>
      <c r="F251" s="64">
        <v>1600</v>
      </c>
    </row>
    <row r="252" spans="1:6" ht="15.75">
      <c r="A252" s="61" t="s">
        <v>416</v>
      </c>
      <c r="B252" s="89" t="s">
        <v>413</v>
      </c>
      <c r="C252" s="89">
        <v>852</v>
      </c>
      <c r="D252" s="126"/>
      <c r="E252" s="115">
        <f>E253+E254</f>
        <v>215</v>
      </c>
      <c r="F252" s="115">
        <f>F253+F254</f>
        <v>215</v>
      </c>
    </row>
    <row r="253" spans="1:6" ht="47.25">
      <c r="A253" s="61" t="s">
        <v>123</v>
      </c>
      <c r="B253" s="89" t="s">
        <v>413</v>
      </c>
      <c r="C253" s="89">
        <v>852</v>
      </c>
      <c r="D253" s="126" t="s">
        <v>131</v>
      </c>
      <c r="E253" s="64">
        <v>10</v>
      </c>
      <c r="F253" s="64">
        <v>10</v>
      </c>
    </row>
    <row r="254" spans="1:6" ht="47.25">
      <c r="A254" s="61" t="s">
        <v>578</v>
      </c>
      <c r="B254" s="89" t="s">
        <v>413</v>
      </c>
      <c r="C254" s="89">
        <v>852</v>
      </c>
      <c r="D254" s="126" t="s">
        <v>132</v>
      </c>
      <c r="E254" s="64">
        <v>205</v>
      </c>
      <c r="F254" s="64">
        <v>205</v>
      </c>
    </row>
    <row r="255" spans="1:6" ht="31.5">
      <c r="A255" s="113" t="s">
        <v>583</v>
      </c>
      <c r="B255" s="132" t="s">
        <v>584</v>
      </c>
      <c r="C255" s="132"/>
      <c r="D255" s="133"/>
      <c r="E255" s="114">
        <f>E256+E261</f>
        <v>1015.5</v>
      </c>
      <c r="F255" s="114">
        <f>F256+F261</f>
        <v>1086.6</v>
      </c>
    </row>
    <row r="256" spans="1:6" ht="63">
      <c r="A256" s="61" t="s">
        <v>585</v>
      </c>
      <c r="B256" s="89" t="s">
        <v>586</v>
      </c>
      <c r="C256" s="89"/>
      <c r="D256" s="126"/>
      <c r="E256" s="115">
        <f>E257+E259</f>
        <v>579.5</v>
      </c>
      <c r="F256" s="115">
        <f>F257+F259</f>
        <v>620.1</v>
      </c>
    </row>
    <row r="257" spans="1:6" ht="31.5">
      <c r="A257" s="61" t="s">
        <v>406</v>
      </c>
      <c r="B257" s="89" t="s">
        <v>586</v>
      </c>
      <c r="C257" s="89">
        <v>121</v>
      </c>
      <c r="D257" s="126"/>
      <c r="E257" s="115">
        <f>E258</f>
        <v>531.6</v>
      </c>
      <c r="F257" s="115">
        <f>F258</f>
        <v>563.5</v>
      </c>
    </row>
    <row r="258" spans="1:6" ht="47.25">
      <c r="A258" s="61" t="s">
        <v>578</v>
      </c>
      <c r="B258" s="89" t="s">
        <v>586</v>
      </c>
      <c r="C258" s="89">
        <v>121</v>
      </c>
      <c r="D258" s="126" t="s">
        <v>132</v>
      </c>
      <c r="E258" s="64">
        <v>531.6</v>
      </c>
      <c r="F258" s="64">
        <v>563.5</v>
      </c>
    </row>
    <row r="259" spans="1:6" ht="31.5">
      <c r="A259" s="61" t="s">
        <v>415</v>
      </c>
      <c r="B259" s="89" t="s">
        <v>586</v>
      </c>
      <c r="C259" s="89">
        <v>244</v>
      </c>
      <c r="D259" s="126"/>
      <c r="E259" s="115">
        <f>E260</f>
        <v>47.9</v>
      </c>
      <c r="F259" s="115">
        <f>F260</f>
        <v>56.6</v>
      </c>
    </row>
    <row r="260" spans="1:6" ht="47.25">
      <c r="A260" s="61" t="s">
        <v>578</v>
      </c>
      <c r="B260" s="89" t="s">
        <v>586</v>
      </c>
      <c r="C260" s="89">
        <v>244</v>
      </c>
      <c r="D260" s="126" t="s">
        <v>132</v>
      </c>
      <c r="E260" s="115">
        <v>47.9</v>
      </c>
      <c r="F260" s="115">
        <v>56.6</v>
      </c>
    </row>
    <row r="261" spans="1:6" ht="47.25">
      <c r="A261" s="61" t="s">
        <v>587</v>
      </c>
      <c r="B261" s="89" t="s">
        <v>588</v>
      </c>
      <c r="C261" s="89"/>
      <c r="D261" s="126"/>
      <c r="E261" s="115">
        <f>E262+E266+E268+E264</f>
        <v>436</v>
      </c>
      <c r="F261" s="115">
        <f>F262+F266+F268+F264</f>
        <v>466.5</v>
      </c>
    </row>
    <row r="262" spans="1:6" ht="31.5">
      <c r="A262" s="61" t="s">
        <v>406</v>
      </c>
      <c r="B262" s="89" t="s">
        <v>588</v>
      </c>
      <c r="C262" s="89">
        <v>121</v>
      </c>
      <c r="D262" s="126"/>
      <c r="E262" s="115">
        <f>E263</f>
        <v>405.3</v>
      </c>
      <c r="F262" s="115">
        <f>F263</f>
        <v>429.6</v>
      </c>
    </row>
    <row r="263" spans="1:6" ht="15.75">
      <c r="A263" s="98" t="s">
        <v>349</v>
      </c>
      <c r="B263" s="89" t="s">
        <v>588</v>
      </c>
      <c r="C263" s="89">
        <v>121</v>
      </c>
      <c r="D263" s="126" t="s">
        <v>350</v>
      </c>
      <c r="E263" s="64">
        <v>405.3</v>
      </c>
      <c r="F263" s="64">
        <v>429.6</v>
      </c>
    </row>
    <row r="264" spans="1:6" ht="31.5">
      <c r="A264" s="61" t="s">
        <v>409</v>
      </c>
      <c r="B264" s="89" t="s">
        <v>588</v>
      </c>
      <c r="C264" s="89">
        <v>122</v>
      </c>
      <c r="D264" s="126"/>
      <c r="E264" s="115">
        <f>E265</f>
        <v>3.5</v>
      </c>
      <c r="F264" s="115">
        <f>F265</f>
        <v>3.5</v>
      </c>
    </row>
    <row r="265" spans="1:6" ht="15.75">
      <c r="A265" s="98" t="s">
        <v>349</v>
      </c>
      <c r="B265" s="89" t="s">
        <v>588</v>
      </c>
      <c r="C265" s="89">
        <v>122</v>
      </c>
      <c r="D265" s="126" t="s">
        <v>350</v>
      </c>
      <c r="E265" s="115">
        <v>3.5</v>
      </c>
      <c r="F265" s="115">
        <v>3.5</v>
      </c>
    </row>
    <row r="266" spans="1:6" ht="31.5">
      <c r="A266" s="61" t="s">
        <v>414</v>
      </c>
      <c r="B266" s="89" t="s">
        <v>588</v>
      </c>
      <c r="C266" s="89">
        <v>242</v>
      </c>
      <c r="D266" s="126"/>
      <c r="E266" s="115">
        <f>E267</f>
        <v>12</v>
      </c>
      <c r="F266" s="115">
        <f>F267</f>
        <v>12</v>
      </c>
    </row>
    <row r="267" spans="1:6" ht="15.75">
      <c r="A267" s="98" t="s">
        <v>349</v>
      </c>
      <c r="B267" s="89" t="s">
        <v>588</v>
      </c>
      <c r="C267" s="89">
        <v>242</v>
      </c>
      <c r="D267" s="126" t="s">
        <v>350</v>
      </c>
      <c r="E267" s="115">
        <v>12</v>
      </c>
      <c r="F267" s="115">
        <v>12</v>
      </c>
    </row>
    <row r="268" spans="1:6" ht="31.5">
      <c r="A268" s="61" t="s">
        <v>415</v>
      </c>
      <c r="B268" s="89" t="s">
        <v>588</v>
      </c>
      <c r="C268" s="89">
        <v>244</v>
      </c>
      <c r="D268" s="126"/>
      <c r="E268" s="115">
        <f>E269</f>
        <v>15.2</v>
      </c>
      <c r="F268" s="115">
        <f>F269</f>
        <v>21.4</v>
      </c>
    </row>
    <row r="269" spans="1:6" ht="15.75">
      <c r="A269" s="98" t="s">
        <v>349</v>
      </c>
      <c r="B269" s="89" t="s">
        <v>588</v>
      </c>
      <c r="C269" s="89">
        <v>244</v>
      </c>
      <c r="D269" s="126" t="s">
        <v>350</v>
      </c>
      <c r="E269" s="115">
        <v>15.2</v>
      </c>
      <c r="F269" s="115">
        <v>21.4</v>
      </c>
    </row>
    <row r="270" spans="1:6" ht="47.25">
      <c r="A270" s="111" t="s">
        <v>417</v>
      </c>
      <c r="B270" s="130" t="s">
        <v>418</v>
      </c>
      <c r="C270" s="130"/>
      <c r="D270" s="131"/>
      <c r="E270" s="112">
        <f>E271</f>
        <v>14788.8</v>
      </c>
      <c r="F270" s="112">
        <f>F271</f>
        <v>14460.4</v>
      </c>
    </row>
    <row r="271" spans="1:6" ht="15.75">
      <c r="A271" s="61" t="s">
        <v>419</v>
      </c>
      <c r="B271" s="89" t="s">
        <v>420</v>
      </c>
      <c r="C271" s="89"/>
      <c r="D271" s="126"/>
      <c r="E271" s="115">
        <f>E272+E283+E286+E289+E292+E295+E298+E301+E304+E307+E313+E310+E319+E322+E316</f>
        <v>14788.8</v>
      </c>
      <c r="F271" s="115">
        <f>F272+F283+F286+F289+F292+F295+F298+F301+F304+F307+F313+F310+F319+F322+F316</f>
        <v>14460.4</v>
      </c>
    </row>
    <row r="272" spans="1:6" ht="63">
      <c r="A272" s="61" t="s">
        <v>589</v>
      </c>
      <c r="B272" s="89" t="s">
        <v>590</v>
      </c>
      <c r="C272" s="89"/>
      <c r="D272" s="126"/>
      <c r="E272" s="115">
        <f>E273+E275+E277+E279+E281</f>
        <v>7698.599999999999</v>
      </c>
      <c r="F272" s="115">
        <f>F273+F275+F277+F279+F281</f>
        <v>8160.8</v>
      </c>
    </row>
    <row r="273" spans="1:6" ht="31.5">
      <c r="A273" s="61" t="s">
        <v>445</v>
      </c>
      <c r="B273" s="89" t="s">
        <v>590</v>
      </c>
      <c r="C273" s="89">
        <v>111</v>
      </c>
      <c r="D273" s="126"/>
      <c r="E273" s="115">
        <f>E274</f>
        <v>4786.9</v>
      </c>
      <c r="F273" s="115">
        <f>F274</f>
        <v>5074.1</v>
      </c>
    </row>
    <row r="274" spans="1:6" ht="15.75">
      <c r="A274" s="61" t="s">
        <v>124</v>
      </c>
      <c r="B274" s="89" t="s">
        <v>590</v>
      </c>
      <c r="C274" s="89">
        <v>111</v>
      </c>
      <c r="D274" s="126" t="s">
        <v>152</v>
      </c>
      <c r="E274" s="64">
        <v>4786.9</v>
      </c>
      <c r="F274" s="64">
        <v>5074.1</v>
      </c>
    </row>
    <row r="275" spans="1:6" ht="15.75">
      <c r="A275" s="2" t="s">
        <v>446</v>
      </c>
      <c r="B275" s="89"/>
      <c r="C275" s="89"/>
      <c r="D275" s="126"/>
      <c r="E275" s="115">
        <f>E276</f>
        <v>8.5</v>
      </c>
      <c r="F275" s="115">
        <f>F276</f>
        <v>9</v>
      </c>
    </row>
    <row r="276" spans="1:6" ht="15.75">
      <c r="A276" s="61" t="s">
        <v>124</v>
      </c>
      <c r="B276" s="89" t="s">
        <v>590</v>
      </c>
      <c r="C276" s="89">
        <v>112</v>
      </c>
      <c r="D276" s="126" t="s">
        <v>152</v>
      </c>
      <c r="E276" s="64">
        <v>8.5</v>
      </c>
      <c r="F276" s="64">
        <v>9</v>
      </c>
    </row>
    <row r="277" spans="1:6" ht="31.5">
      <c r="A277" s="61" t="s">
        <v>414</v>
      </c>
      <c r="B277" s="89" t="s">
        <v>590</v>
      </c>
      <c r="C277" s="89">
        <v>242</v>
      </c>
      <c r="D277" s="126"/>
      <c r="E277" s="115">
        <f>E278</f>
        <v>1182.5</v>
      </c>
      <c r="F277" s="115">
        <f>F278</f>
        <v>1253.9</v>
      </c>
    </row>
    <row r="278" spans="1:6" ht="15.75">
      <c r="A278" s="61" t="s">
        <v>124</v>
      </c>
      <c r="B278" s="89" t="s">
        <v>590</v>
      </c>
      <c r="C278" s="89">
        <v>242</v>
      </c>
      <c r="D278" s="126" t="s">
        <v>152</v>
      </c>
      <c r="E278" s="64">
        <v>1182.5</v>
      </c>
      <c r="F278" s="64">
        <v>1253.9</v>
      </c>
    </row>
    <row r="279" spans="1:6" ht="31.5">
      <c r="A279" s="61" t="s">
        <v>415</v>
      </c>
      <c r="B279" s="89" t="s">
        <v>590</v>
      </c>
      <c r="C279" s="89">
        <v>244</v>
      </c>
      <c r="D279" s="126"/>
      <c r="E279" s="115">
        <f>E280</f>
        <v>1718.7</v>
      </c>
      <c r="F279" s="115">
        <f>F280</f>
        <v>1821.8</v>
      </c>
    </row>
    <row r="280" spans="1:6" ht="15.75">
      <c r="A280" s="61" t="s">
        <v>124</v>
      </c>
      <c r="B280" s="89" t="s">
        <v>590</v>
      </c>
      <c r="C280" s="89">
        <v>244</v>
      </c>
      <c r="D280" s="126" t="s">
        <v>152</v>
      </c>
      <c r="E280" s="64">
        <v>1718.7</v>
      </c>
      <c r="F280" s="64">
        <v>1821.8</v>
      </c>
    </row>
    <row r="281" spans="1:6" ht="15.75">
      <c r="A281" s="61" t="s">
        <v>416</v>
      </c>
      <c r="B281" s="89"/>
      <c r="C281" s="89">
        <v>852</v>
      </c>
      <c r="D281" s="126"/>
      <c r="E281" s="115">
        <f>E282</f>
        <v>2</v>
      </c>
      <c r="F281" s="115">
        <f>F282</f>
        <v>2</v>
      </c>
    </row>
    <row r="282" spans="1:6" ht="15.75">
      <c r="A282" s="61" t="s">
        <v>124</v>
      </c>
      <c r="B282" s="89" t="s">
        <v>590</v>
      </c>
      <c r="C282" s="89">
        <v>852</v>
      </c>
      <c r="D282" s="126" t="s">
        <v>152</v>
      </c>
      <c r="E282" s="115">
        <v>2</v>
      </c>
      <c r="F282" s="115">
        <v>2</v>
      </c>
    </row>
    <row r="283" spans="1:6" ht="63">
      <c r="A283" s="61" t="s">
        <v>591</v>
      </c>
      <c r="B283" s="89" t="s">
        <v>592</v>
      </c>
      <c r="C283" s="89"/>
      <c r="D283" s="126"/>
      <c r="E283" s="115">
        <f>E284</f>
        <v>550</v>
      </c>
      <c r="F283" s="115">
        <f>F284</f>
        <v>600</v>
      </c>
    </row>
    <row r="284" spans="1:6" ht="15.75">
      <c r="A284" s="61" t="s">
        <v>593</v>
      </c>
      <c r="B284" s="89" t="s">
        <v>592</v>
      </c>
      <c r="C284" s="89">
        <v>870</v>
      </c>
      <c r="D284" s="126"/>
      <c r="E284" s="115">
        <f>E285</f>
        <v>550</v>
      </c>
      <c r="F284" s="115">
        <f>F285</f>
        <v>600</v>
      </c>
    </row>
    <row r="285" spans="1:6" ht="15.75">
      <c r="A285" s="61" t="s">
        <v>147</v>
      </c>
      <c r="B285" s="89" t="s">
        <v>592</v>
      </c>
      <c r="C285" s="89">
        <v>870</v>
      </c>
      <c r="D285" s="126" t="s">
        <v>133</v>
      </c>
      <c r="E285" s="64">
        <v>550</v>
      </c>
      <c r="F285" s="64">
        <v>600</v>
      </c>
    </row>
    <row r="286" spans="1:6" ht="63">
      <c r="A286" s="61" t="s">
        <v>594</v>
      </c>
      <c r="B286" s="89" t="s">
        <v>595</v>
      </c>
      <c r="C286" s="89"/>
      <c r="D286" s="126"/>
      <c r="E286" s="115">
        <f>E287</f>
        <v>0</v>
      </c>
      <c r="F286" s="115">
        <f>F287</f>
        <v>0</v>
      </c>
    </row>
    <row r="287" spans="1:6" ht="15.75">
      <c r="A287" s="61" t="s">
        <v>416</v>
      </c>
      <c r="B287" s="89" t="s">
        <v>595</v>
      </c>
      <c r="C287" s="89">
        <v>852</v>
      </c>
      <c r="D287" s="126"/>
      <c r="E287" s="115">
        <f>E288</f>
        <v>0</v>
      </c>
      <c r="F287" s="115">
        <f>F288</f>
        <v>0</v>
      </c>
    </row>
    <row r="288" spans="1:6" ht="15.75">
      <c r="A288" s="61" t="s">
        <v>124</v>
      </c>
      <c r="B288" s="89" t="s">
        <v>595</v>
      </c>
      <c r="C288" s="89">
        <v>852</v>
      </c>
      <c r="D288" s="126" t="s">
        <v>152</v>
      </c>
      <c r="E288" s="64">
        <v>0</v>
      </c>
      <c r="F288" s="64">
        <v>0</v>
      </c>
    </row>
    <row r="289" spans="1:6" ht="78.75">
      <c r="A289" s="61" t="s">
        <v>596</v>
      </c>
      <c r="B289" s="89" t="s">
        <v>597</v>
      </c>
      <c r="C289" s="89"/>
      <c r="D289" s="126"/>
      <c r="E289" s="115">
        <f>E290</f>
        <v>1000</v>
      </c>
      <c r="F289" s="115">
        <f>F290</f>
        <v>500</v>
      </c>
    </row>
    <row r="290" spans="1:6" ht="31.5">
      <c r="A290" s="61" t="s">
        <v>415</v>
      </c>
      <c r="B290" s="89" t="s">
        <v>597</v>
      </c>
      <c r="C290" s="89">
        <v>244</v>
      </c>
      <c r="D290" s="126"/>
      <c r="E290" s="115">
        <f>E291</f>
        <v>1000</v>
      </c>
      <c r="F290" s="115">
        <f>F291</f>
        <v>500</v>
      </c>
    </row>
    <row r="291" spans="1:6" ht="15.75">
      <c r="A291" s="61" t="s">
        <v>124</v>
      </c>
      <c r="B291" s="89" t="s">
        <v>597</v>
      </c>
      <c r="C291" s="89">
        <v>244</v>
      </c>
      <c r="D291" s="126" t="s">
        <v>152</v>
      </c>
      <c r="E291" s="72">
        <v>1000</v>
      </c>
      <c r="F291" s="72">
        <v>500</v>
      </c>
    </row>
    <row r="292" spans="1:6" ht="63">
      <c r="A292" s="61" t="s">
        <v>598</v>
      </c>
      <c r="B292" s="89" t="s">
        <v>599</v>
      </c>
      <c r="C292" s="89"/>
      <c r="D292" s="126"/>
      <c r="E292" s="115">
        <f>E293</f>
        <v>25</v>
      </c>
      <c r="F292" s="115">
        <f>F293</f>
        <v>27</v>
      </c>
    </row>
    <row r="293" spans="1:6" ht="15.75">
      <c r="A293" s="61" t="s">
        <v>416</v>
      </c>
      <c r="B293" s="89" t="s">
        <v>599</v>
      </c>
      <c r="C293" s="89">
        <v>852</v>
      </c>
      <c r="D293" s="126"/>
      <c r="E293" s="115">
        <f>E294</f>
        <v>25</v>
      </c>
      <c r="F293" s="115">
        <f>F294</f>
        <v>27</v>
      </c>
    </row>
    <row r="294" spans="1:6" ht="15.75">
      <c r="A294" s="61" t="s">
        <v>124</v>
      </c>
      <c r="B294" s="137">
        <v>1870005</v>
      </c>
      <c r="C294" s="89">
        <v>852</v>
      </c>
      <c r="D294" s="126" t="s">
        <v>152</v>
      </c>
      <c r="E294" s="64">
        <v>25</v>
      </c>
      <c r="F294" s="64">
        <v>27</v>
      </c>
    </row>
    <row r="295" spans="1:6" ht="78.75">
      <c r="A295" s="61" t="s">
        <v>600</v>
      </c>
      <c r="B295" s="89" t="s">
        <v>601</v>
      </c>
      <c r="C295" s="89"/>
      <c r="D295" s="126"/>
      <c r="E295" s="115">
        <f>E296</f>
        <v>2250</v>
      </c>
      <c r="F295" s="115">
        <f>F296</f>
        <v>2300</v>
      </c>
    </row>
    <row r="296" spans="1:6" ht="31.5">
      <c r="A296" s="61" t="s">
        <v>415</v>
      </c>
      <c r="B296" s="89" t="s">
        <v>601</v>
      </c>
      <c r="C296" s="89">
        <v>244</v>
      </c>
      <c r="D296" s="126"/>
      <c r="E296" s="115">
        <f>E297</f>
        <v>2250</v>
      </c>
      <c r="F296" s="115">
        <f>F297</f>
        <v>2300</v>
      </c>
    </row>
    <row r="297" spans="1:6" ht="15.75">
      <c r="A297" s="61" t="s">
        <v>124</v>
      </c>
      <c r="B297" s="89" t="s">
        <v>601</v>
      </c>
      <c r="C297" s="89">
        <v>244</v>
      </c>
      <c r="D297" s="126" t="s">
        <v>152</v>
      </c>
      <c r="E297" s="64">
        <v>2250</v>
      </c>
      <c r="F297" s="64">
        <v>2300</v>
      </c>
    </row>
    <row r="298" spans="1:6" ht="72.75" customHeight="1">
      <c r="A298" s="61" t="s">
        <v>602</v>
      </c>
      <c r="B298" s="89" t="s">
        <v>603</v>
      </c>
      <c r="C298" s="89"/>
      <c r="D298" s="126"/>
      <c r="E298" s="115">
        <f>E299</f>
        <v>10</v>
      </c>
      <c r="F298" s="115">
        <f>F299</f>
        <v>10</v>
      </c>
    </row>
    <row r="299" spans="1:6" ht="15.75">
      <c r="A299" s="61" t="s">
        <v>455</v>
      </c>
      <c r="B299" s="89" t="s">
        <v>603</v>
      </c>
      <c r="C299" s="89">
        <v>350</v>
      </c>
      <c r="D299" s="126"/>
      <c r="E299" s="115">
        <f>E300</f>
        <v>10</v>
      </c>
      <c r="F299" s="115">
        <f>F300</f>
        <v>10</v>
      </c>
    </row>
    <row r="300" spans="1:6" ht="15.75">
      <c r="A300" s="61" t="s">
        <v>124</v>
      </c>
      <c r="B300" s="89" t="s">
        <v>603</v>
      </c>
      <c r="C300" s="89">
        <v>350</v>
      </c>
      <c r="D300" s="126" t="s">
        <v>152</v>
      </c>
      <c r="E300" s="64">
        <v>10</v>
      </c>
      <c r="F300" s="64">
        <v>10</v>
      </c>
    </row>
    <row r="301" spans="1:6" ht="63">
      <c r="A301" s="61" t="s">
        <v>604</v>
      </c>
      <c r="B301" s="89" t="s">
        <v>605</v>
      </c>
      <c r="C301" s="89"/>
      <c r="D301" s="126"/>
      <c r="E301" s="115">
        <f>E302</f>
        <v>230</v>
      </c>
      <c r="F301" s="115">
        <f>F302</f>
        <v>250</v>
      </c>
    </row>
    <row r="302" spans="1:6" ht="31.5">
      <c r="A302" s="61" t="s">
        <v>415</v>
      </c>
      <c r="B302" s="89" t="s">
        <v>605</v>
      </c>
      <c r="C302" s="89">
        <v>244</v>
      </c>
      <c r="D302" s="126"/>
      <c r="E302" s="115">
        <f>E303</f>
        <v>230</v>
      </c>
      <c r="F302" s="115">
        <f>F303</f>
        <v>250</v>
      </c>
    </row>
    <row r="303" spans="1:6" ht="15.75">
      <c r="A303" s="61" t="s">
        <v>124</v>
      </c>
      <c r="B303" s="89" t="s">
        <v>605</v>
      </c>
      <c r="C303" s="89">
        <v>244</v>
      </c>
      <c r="D303" s="126" t="s">
        <v>152</v>
      </c>
      <c r="E303" s="64">
        <v>230</v>
      </c>
      <c r="F303" s="64">
        <v>250</v>
      </c>
    </row>
    <row r="304" spans="1:6" ht="94.5">
      <c r="A304" s="61" t="s">
        <v>0</v>
      </c>
      <c r="B304" s="89" t="s">
        <v>1</v>
      </c>
      <c r="C304" s="89"/>
      <c r="D304" s="126"/>
      <c r="E304" s="115">
        <f>E305</f>
        <v>20</v>
      </c>
      <c r="F304" s="115">
        <f>F305</f>
        <v>20</v>
      </c>
    </row>
    <row r="305" spans="1:6" ht="31.5">
      <c r="A305" s="61" t="s">
        <v>415</v>
      </c>
      <c r="B305" s="89" t="s">
        <v>1</v>
      </c>
      <c r="C305" s="89">
        <v>244</v>
      </c>
      <c r="D305" s="126"/>
      <c r="E305" s="115">
        <f>E306</f>
        <v>20</v>
      </c>
      <c r="F305" s="115">
        <f>F306</f>
        <v>20</v>
      </c>
    </row>
    <row r="306" spans="1:6" ht="15.75">
      <c r="A306" s="2" t="s">
        <v>149</v>
      </c>
      <c r="B306" s="89" t="s">
        <v>1</v>
      </c>
      <c r="C306" s="89">
        <v>244</v>
      </c>
      <c r="D306" s="126" t="s">
        <v>135</v>
      </c>
      <c r="E306" s="115">
        <v>20</v>
      </c>
      <c r="F306" s="115">
        <v>20</v>
      </c>
    </row>
    <row r="307" spans="1:6" ht="63">
      <c r="A307" s="61" t="s">
        <v>2</v>
      </c>
      <c r="B307" s="89" t="s">
        <v>3</v>
      </c>
      <c r="C307" s="89"/>
      <c r="D307" s="126"/>
      <c r="E307" s="115">
        <f>E308</f>
        <v>600</v>
      </c>
      <c r="F307" s="115">
        <f>F308</f>
        <v>650</v>
      </c>
    </row>
    <row r="308" spans="1:6" ht="31.5">
      <c r="A308" s="61" t="s">
        <v>415</v>
      </c>
      <c r="B308" s="89" t="s">
        <v>3</v>
      </c>
      <c r="C308" s="89">
        <v>244</v>
      </c>
      <c r="D308" s="126"/>
      <c r="E308" s="115">
        <f>E309</f>
        <v>600</v>
      </c>
      <c r="F308" s="115">
        <f>F309</f>
        <v>650</v>
      </c>
    </row>
    <row r="309" spans="1:6" ht="15.75">
      <c r="A309" s="61" t="s">
        <v>125</v>
      </c>
      <c r="B309" s="89" t="s">
        <v>3</v>
      </c>
      <c r="C309" s="89">
        <v>244</v>
      </c>
      <c r="D309" s="126" t="s">
        <v>136</v>
      </c>
      <c r="E309" s="115">
        <v>600</v>
      </c>
      <c r="F309" s="115">
        <v>650</v>
      </c>
    </row>
    <row r="310" spans="1:6" ht="67.5" customHeight="1">
      <c r="A310" s="61" t="s">
        <v>4</v>
      </c>
      <c r="B310" s="89" t="s">
        <v>5</v>
      </c>
      <c r="C310" s="89"/>
      <c r="D310" s="126"/>
      <c r="E310" s="115">
        <f>E311</f>
        <v>1500</v>
      </c>
      <c r="F310" s="115">
        <f>F311</f>
        <v>1000</v>
      </c>
    </row>
    <row r="311" spans="1:6" ht="31.5">
      <c r="A311" s="61" t="s">
        <v>415</v>
      </c>
      <c r="B311" s="89" t="s">
        <v>5</v>
      </c>
      <c r="C311" s="89">
        <v>244</v>
      </c>
      <c r="D311" s="126"/>
      <c r="E311" s="115">
        <f>E312</f>
        <v>1500</v>
      </c>
      <c r="F311" s="115">
        <f>F312</f>
        <v>1000</v>
      </c>
    </row>
    <row r="312" spans="1:6" ht="15.75">
      <c r="A312" s="61" t="s">
        <v>125</v>
      </c>
      <c r="B312" s="89" t="s">
        <v>5</v>
      </c>
      <c r="C312" s="89">
        <v>244</v>
      </c>
      <c r="D312" s="126" t="s">
        <v>136</v>
      </c>
      <c r="E312" s="115">
        <v>1500</v>
      </c>
      <c r="F312" s="115">
        <v>1000</v>
      </c>
    </row>
    <row r="313" spans="1:6" ht="63">
      <c r="A313" s="61" t="s">
        <v>6</v>
      </c>
      <c r="B313" s="89" t="s">
        <v>422</v>
      </c>
      <c r="C313" s="89"/>
      <c r="D313" s="126"/>
      <c r="E313" s="115">
        <f>E314</f>
        <v>72</v>
      </c>
      <c r="F313" s="115">
        <f>F314</f>
        <v>84</v>
      </c>
    </row>
    <row r="314" spans="1:6" ht="31.5">
      <c r="A314" s="2" t="s">
        <v>7</v>
      </c>
      <c r="B314" s="89" t="s">
        <v>422</v>
      </c>
      <c r="C314" s="89">
        <v>321</v>
      </c>
      <c r="D314" s="126"/>
      <c r="E314" s="115">
        <f>E315</f>
        <v>72</v>
      </c>
      <c r="F314" s="115">
        <f>F315</f>
        <v>84</v>
      </c>
    </row>
    <row r="315" spans="1:6" ht="15.75">
      <c r="A315" s="2" t="s">
        <v>130</v>
      </c>
      <c r="B315" s="89" t="s">
        <v>422</v>
      </c>
      <c r="C315" s="89">
        <v>321</v>
      </c>
      <c r="D315" s="126" t="s">
        <v>16</v>
      </c>
      <c r="E315" s="115">
        <v>72</v>
      </c>
      <c r="F315" s="115">
        <v>84</v>
      </c>
    </row>
    <row r="316" spans="1:6" ht="47.25">
      <c r="A316" s="11" t="s">
        <v>114</v>
      </c>
      <c r="B316" s="96" t="s">
        <v>115</v>
      </c>
      <c r="C316" s="96"/>
      <c r="D316" s="138"/>
      <c r="E316" s="115">
        <f>E317</f>
        <v>780</v>
      </c>
      <c r="F316" s="115">
        <f>F317</f>
        <v>800</v>
      </c>
    </row>
    <row r="317" spans="1:6" ht="31.5">
      <c r="A317" s="11" t="s">
        <v>442</v>
      </c>
      <c r="B317" s="96" t="s">
        <v>115</v>
      </c>
      <c r="C317" s="96">
        <v>810</v>
      </c>
      <c r="D317" s="138"/>
      <c r="E317" s="115">
        <f>E318</f>
        <v>780</v>
      </c>
      <c r="F317" s="115">
        <f>F318</f>
        <v>800</v>
      </c>
    </row>
    <row r="318" spans="1:6" ht="15.75">
      <c r="A318" s="75" t="s">
        <v>127</v>
      </c>
      <c r="B318" s="96" t="s">
        <v>115</v>
      </c>
      <c r="C318" s="96">
        <v>810</v>
      </c>
      <c r="D318" s="138" t="s">
        <v>138</v>
      </c>
      <c r="E318" s="115">
        <v>780</v>
      </c>
      <c r="F318" s="115">
        <v>800</v>
      </c>
    </row>
    <row r="319" spans="1:6" ht="93.75" customHeight="1">
      <c r="A319" s="68" t="s">
        <v>421</v>
      </c>
      <c r="B319" s="89" t="s">
        <v>17</v>
      </c>
      <c r="C319" s="89"/>
      <c r="D319" s="126"/>
      <c r="E319" s="115">
        <f>E320</f>
        <v>53.2</v>
      </c>
      <c r="F319" s="115">
        <f>F320</f>
        <v>58.6</v>
      </c>
    </row>
    <row r="320" spans="1:6" ht="15.75">
      <c r="A320" s="2" t="s">
        <v>155</v>
      </c>
      <c r="B320" s="89" t="s">
        <v>17</v>
      </c>
      <c r="C320" s="89">
        <v>540</v>
      </c>
      <c r="D320" s="126"/>
      <c r="E320" s="115">
        <f>E321</f>
        <v>53.2</v>
      </c>
      <c r="F320" s="115">
        <f>F321</f>
        <v>58.6</v>
      </c>
    </row>
    <row r="321" spans="1:6" ht="47.25">
      <c r="A321" s="61" t="s">
        <v>123</v>
      </c>
      <c r="B321" s="89" t="s">
        <v>17</v>
      </c>
      <c r="C321" s="89">
        <v>540</v>
      </c>
      <c r="D321" s="126" t="s">
        <v>131</v>
      </c>
      <c r="E321" s="115">
        <v>53.2</v>
      </c>
      <c r="F321" s="115">
        <v>58.6</v>
      </c>
    </row>
    <row r="322" spans="1:6" ht="63">
      <c r="A322" s="2" t="s">
        <v>8</v>
      </c>
      <c r="B322" s="89" t="s">
        <v>9</v>
      </c>
      <c r="C322" s="89"/>
      <c r="D322" s="126"/>
      <c r="E322" s="115">
        <f>E323</f>
        <v>0</v>
      </c>
      <c r="F322" s="115">
        <f>F323</f>
        <v>0</v>
      </c>
    </row>
    <row r="323" spans="1:6" ht="15.75">
      <c r="A323" s="2" t="s">
        <v>11</v>
      </c>
      <c r="B323" s="89" t="s">
        <v>9</v>
      </c>
      <c r="C323" s="89">
        <v>520</v>
      </c>
      <c r="D323" s="126"/>
      <c r="E323" s="115">
        <f>E324</f>
        <v>0</v>
      </c>
      <c r="F323" s="115">
        <f>F324</f>
        <v>0</v>
      </c>
    </row>
    <row r="324" spans="1:6" ht="15.75">
      <c r="A324" s="2" t="s">
        <v>10</v>
      </c>
      <c r="B324" s="89" t="s">
        <v>9</v>
      </c>
      <c r="C324" s="89">
        <v>520</v>
      </c>
      <c r="D324" s="126" t="s">
        <v>18</v>
      </c>
      <c r="E324" s="115">
        <v>0</v>
      </c>
      <c r="F324" s="115">
        <v>0</v>
      </c>
    </row>
    <row r="325" spans="1:6" ht="15.75">
      <c r="A325" s="101" t="s">
        <v>12</v>
      </c>
      <c r="B325" s="51"/>
      <c r="C325" s="51"/>
      <c r="D325" s="116"/>
      <c r="E325" s="103">
        <f>E9+E35+E130+E196+E211+E223+E227+E270</f>
        <v>100085.90000000001</v>
      </c>
      <c r="F325" s="103">
        <f>F9+F35+F130+F196+F211+F223+F227+F270</f>
        <v>103789.7</v>
      </c>
    </row>
  </sheetData>
  <sheetProtection/>
  <mergeCells count="5">
    <mergeCell ref="A6:F6"/>
    <mergeCell ref="A1:F1"/>
    <mergeCell ref="A2:F2"/>
    <mergeCell ref="A3:F3"/>
    <mergeCell ref="A4:F4"/>
  </mergeCells>
  <printOptions/>
  <pageMargins left="0.5118110236220472" right="0.7086614173228347" top="1.141732283464567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4">
      <selection activeCell="A5" sqref="A5"/>
    </sheetView>
  </sheetViews>
  <sheetFormatPr defaultColWidth="9.00390625" defaultRowHeight="12.75"/>
  <cols>
    <col min="1" max="1" width="73.125" style="0" customWidth="1"/>
    <col min="3" max="3" width="5.875" style="0" customWidth="1"/>
    <col min="4" max="4" width="7.25390625" style="0" customWidth="1"/>
    <col min="5" max="5" width="13.00390625" style="0" customWidth="1"/>
    <col min="7" max="7" width="11.875" style="0" customWidth="1"/>
  </cols>
  <sheetData>
    <row r="1" spans="1:7" ht="15.75">
      <c r="A1" s="205" t="s">
        <v>212</v>
      </c>
      <c r="B1" s="205"/>
      <c r="C1" s="205"/>
      <c r="D1" s="205"/>
      <c r="E1" s="205"/>
      <c r="F1" s="205"/>
      <c r="G1" s="205"/>
    </row>
    <row r="2" spans="1:7" ht="13.5" customHeight="1">
      <c r="A2" s="205" t="s">
        <v>142</v>
      </c>
      <c r="B2" s="205"/>
      <c r="C2" s="205"/>
      <c r="D2" s="205"/>
      <c r="E2" s="205"/>
      <c r="F2" s="205"/>
      <c r="G2" s="205"/>
    </row>
    <row r="3" spans="1:7" ht="13.5" customHeight="1">
      <c r="A3" s="205" t="s">
        <v>143</v>
      </c>
      <c r="B3" s="205"/>
      <c r="C3" s="205"/>
      <c r="D3" s="205"/>
      <c r="E3" s="205"/>
      <c r="F3" s="205"/>
      <c r="G3" s="205"/>
    </row>
    <row r="4" spans="1:7" ht="13.5" customHeight="1">
      <c r="A4" s="205" t="s">
        <v>120</v>
      </c>
      <c r="B4" s="205"/>
      <c r="C4" s="205"/>
      <c r="D4" s="205"/>
      <c r="E4" s="205"/>
      <c r="F4" s="205"/>
      <c r="G4" s="205"/>
    </row>
    <row r="6" spans="1:8" ht="99.75" customHeight="1">
      <c r="A6" s="199" t="s">
        <v>23</v>
      </c>
      <c r="B6" s="199"/>
      <c r="C6" s="199"/>
      <c r="D6" s="199"/>
      <c r="E6" s="199"/>
      <c r="F6" s="199"/>
      <c r="G6" s="199"/>
      <c r="H6" s="25"/>
    </row>
    <row r="8" spans="1:7" ht="31.5">
      <c r="A8" s="57" t="s">
        <v>156</v>
      </c>
      <c r="B8" s="57" t="s">
        <v>394</v>
      </c>
      <c r="C8" s="57" t="s">
        <v>395</v>
      </c>
      <c r="D8" s="57" t="s">
        <v>396</v>
      </c>
      <c r="E8" s="57" t="s">
        <v>388</v>
      </c>
      <c r="F8" s="57" t="s">
        <v>389</v>
      </c>
      <c r="G8" s="51" t="s">
        <v>391</v>
      </c>
    </row>
    <row r="9" spans="1:7" ht="47.25">
      <c r="A9" s="49" t="s">
        <v>397</v>
      </c>
      <c r="B9" s="58" t="s">
        <v>398</v>
      </c>
      <c r="C9" s="122"/>
      <c r="D9" s="122"/>
      <c r="E9" s="122"/>
      <c r="F9" s="122"/>
      <c r="G9" s="60">
        <f>G10+G24</f>
        <v>2847.6000000000004</v>
      </c>
    </row>
    <row r="10" spans="1:7" ht="18" customHeight="1">
      <c r="A10" s="61" t="s">
        <v>145</v>
      </c>
      <c r="B10" s="62" t="s">
        <v>398</v>
      </c>
      <c r="C10" s="122"/>
      <c r="D10" s="122"/>
      <c r="E10" s="96" t="s">
        <v>399</v>
      </c>
      <c r="F10" s="122"/>
      <c r="G10" s="64">
        <f>G11+G18</f>
        <v>2799.2000000000003</v>
      </c>
    </row>
    <row r="11" spans="1:7" ht="31.5">
      <c r="A11" s="65" t="s">
        <v>400</v>
      </c>
      <c r="B11" s="62" t="s">
        <v>398</v>
      </c>
      <c r="C11" s="122"/>
      <c r="D11" s="122"/>
      <c r="E11" s="144" t="s">
        <v>401</v>
      </c>
      <c r="F11" s="122"/>
      <c r="G11" s="64">
        <f>G12+G15</f>
        <v>2285.3</v>
      </c>
    </row>
    <row r="12" spans="1:7" ht="47.25">
      <c r="A12" s="61" t="s">
        <v>123</v>
      </c>
      <c r="B12" s="62" t="s">
        <v>398</v>
      </c>
      <c r="C12" s="123" t="s">
        <v>402</v>
      </c>
      <c r="D12" s="123" t="s">
        <v>403</v>
      </c>
      <c r="E12" s="144"/>
      <c r="F12" s="122"/>
      <c r="G12" s="64">
        <f>G13</f>
        <v>1119.4</v>
      </c>
    </row>
    <row r="13" spans="1:7" ht="51" customHeight="1">
      <c r="A13" s="61" t="s">
        <v>404</v>
      </c>
      <c r="B13" s="62" t="s">
        <v>398</v>
      </c>
      <c r="C13" s="123" t="s">
        <v>402</v>
      </c>
      <c r="D13" s="123" t="s">
        <v>403</v>
      </c>
      <c r="E13" s="122" t="s">
        <v>405</v>
      </c>
      <c r="F13" s="122"/>
      <c r="G13" s="64">
        <f>G14</f>
        <v>1119.4</v>
      </c>
    </row>
    <row r="14" spans="1:7" ht="31.5">
      <c r="A14" s="61" t="s">
        <v>406</v>
      </c>
      <c r="B14" s="62" t="s">
        <v>398</v>
      </c>
      <c r="C14" s="123" t="s">
        <v>402</v>
      </c>
      <c r="D14" s="123" t="s">
        <v>403</v>
      </c>
      <c r="E14" s="122" t="s">
        <v>405</v>
      </c>
      <c r="F14" s="122">
        <v>121</v>
      </c>
      <c r="G14" s="64">
        <v>1119.4</v>
      </c>
    </row>
    <row r="15" spans="1:7" ht="47.25">
      <c r="A15" s="61" t="s">
        <v>123</v>
      </c>
      <c r="B15" s="62" t="s">
        <v>398</v>
      </c>
      <c r="C15" s="123" t="s">
        <v>402</v>
      </c>
      <c r="D15" s="123" t="s">
        <v>403</v>
      </c>
      <c r="E15" s="122"/>
      <c r="F15" s="122"/>
      <c r="G15" s="64">
        <f>G16</f>
        <v>1165.9</v>
      </c>
    </row>
    <row r="16" spans="1:7" ht="47.25">
      <c r="A16" s="61" t="s">
        <v>407</v>
      </c>
      <c r="B16" s="62" t="s">
        <v>398</v>
      </c>
      <c r="C16" s="123" t="s">
        <v>402</v>
      </c>
      <c r="D16" s="123" t="s">
        <v>403</v>
      </c>
      <c r="E16" s="96" t="s">
        <v>408</v>
      </c>
      <c r="F16" s="96"/>
      <c r="G16" s="64">
        <f>G17</f>
        <v>1165.9</v>
      </c>
    </row>
    <row r="17" spans="1:7" ht="31.5">
      <c r="A17" s="61" t="s">
        <v>409</v>
      </c>
      <c r="B17" s="62" t="s">
        <v>398</v>
      </c>
      <c r="C17" s="123" t="s">
        <v>402</v>
      </c>
      <c r="D17" s="123" t="s">
        <v>403</v>
      </c>
      <c r="E17" s="96" t="s">
        <v>408</v>
      </c>
      <c r="F17" s="96">
        <v>122</v>
      </c>
      <c r="G17" s="64">
        <v>1165.9</v>
      </c>
    </row>
    <row r="18" spans="1:7" ht="31.5">
      <c r="A18" s="65" t="s">
        <v>410</v>
      </c>
      <c r="B18" s="62" t="s">
        <v>398</v>
      </c>
      <c r="C18" s="123" t="s">
        <v>402</v>
      </c>
      <c r="D18" s="123" t="s">
        <v>403</v>
      </c>
      <c r="E18" s="91" t="s">
        <v>411</v>
      </c>
      <c r="F18" s="122"/>
      <c r="G18" s="64">
        <f>G19</f>
        <v>513.9</v>
      </c>
    </row>
    <row r="19" spans="1:7" ht="47.25">
      <c r="A19" s="61" t="s">
        <v>123</v>
      </c>
      <c r="B19" s="62" t="s">
        <v>398</v>
      </c>
      <c r="C19" s="123" t="s">
        <v>402</v>
      </c>
      <c r="D19" s="123" t="s">
        <v>403</v>
      </c>
      <c r="E19" s="122"/>
      <c r="F19" s="122"/>
      <c r="G19" s="64">
        <f>G20</f>
        <v>513.9</v>
      </c>
    </row>
    <row r="20" spans="1:7" ht="44.25" customHeight="1">
      <c r="A20" s="61" t="s">
        <v>412</v>
      </c>
      <c r="B20" s="62" t="s">
        <v>398</v>
      </c>
      <c r="C20" s="123" t="s">
        <v>402</v>
      </c>
      <c r="D20" s="123" t="s">
        <v>403</v>
      </c>
      <c r="E20" s="122" t="s">
        <v>413</v>
      </c>
      <c r="F20" s="122"/>
      <c r="G20" s="64">
        <f>G21+G22+G23</f>
        <v>513.9</v>
      </c>
    </row>
    <row r="21" spans="1:7" ht="31.5">
      <c r="A21" s="61" t="s">
        <v>414</v>
      </c>
      <c r="B21" s="62" t="s">
        <v>398</v>
      </c>
      <c r="C21" s="123" t="s">
        <v>402</v>
      </c>
      <c r="D21" s="123" t="s">
        <v>403</v>
      </c>
      <c r="E21" s="122" t="s">
        <v>413</v>
      </c>
      <c r="F21" s="122">
        <v>242</v>
      </c>
      <c r="G21" s="64">
        <v>75</v>
      </c>
    </row>
    <row r="22" spans="1:7" ht="31.5">
      <c r="A22" s="61" t="s">
        <v>415</v>
      </c>
      <c r="B22" s="62" t="s">
        <v>398</v>
      </c>
      <c r="C22" s="123" t="s">
        <v>402</v>
      </c>
      <c r="D22" s="123" t="s">
        <v>403</v>
      </c>
      <c r="E22" s="122" t="s">
        <v>413</v>
      </c>
      <c r="F22" s="122">
        <v>244</v>
      </c>
      <c r="G22" s="64">
        <v>428.9</v>
      </c>
    </row>
    <row r="23" spans="1:7" ht="15.75">
      <c r="A23" s="61" t="s">
        <v>416</v>
      </c>
      <c r="B23" s="62" t="s">
        <v>398</v>
      </c>
      <c r="C23" s="123" t="s">
        <v>402</v>
      </c>
      <c r="D23" s="123" t="s">
        <v>403</v>
      </c>
      <c r="E23" s="122" t="s">
        <v>413</v>
      </c>
      <c r="F23" s="122">
        <v>852</v>
      </c>
      <c r="G23" s="64">
        <v>10</v>
      </c>
    </row>
    <row r="24" spans="1:7" ht="47.25">
      <c r="A24" s="61" t="s">
        <v>417</v>
      </c>
      <c r="B24" s="62" t="s">
        <v>398</v>
      </c>
      <c r="C24" s="123"/>
      <c r="D24" s="123"/>
      <c r="E24" s="96" t="s">
        <v>418</v>
      </c>
      <c r="F24" s="122"/>
      <c r="G24" s="64">
        <f>G25</f>
        <v>48.4</v>
      </c>
    </row>
    <row r="25" spans="1:7" ht="15.75">
      <c r="A25" s="61" t="s">
        <v>419</v>
      </c>
      <c r="B25" s="62" t="s">
        <v>398</v>
      </c>
      <c r="C25" s="123"/>
      <c r="D25" s="123"/>
      <c r="E25" s="96" t="s">
        <v>420</v>
      </c>
      <c r="F25" s="122"/>
      <c r="G25" s="64">
        <f>G27</f>
        <v>48.4</v>
      </c>
    </row>
    <row r="26" spans="1:7" ht="110.25">
      <c r="A26" s="68" t="s">
        <v>421</v>
      </c>
      <c r="B26" s="62" t="s">
        <v>398</v>
      </c>
      <c r="C26" s="123"/>
      <c r="D26" s="123"/>
      <c r="E26" s="96" t="s">
        <v>422</v>
      </c>
      <c r="F26" s="122"/>
      <c r="G26" s="64">
        <f>G28</f>
        <v>48.4</v>
      </c>
    </row>
    <row r="27" spans="1:7" ht="47.25">
      <c r="A27" s="61" t="s">
        <v>123</v>
      </c>
      <c r="B27" s="62" t="s">
        <v>398</v>
      </c>
      <c r="C27" s="123" t="s">
        <v>402</v>
      </c>
      <c r="D27" s="123" t="s">
        <v>403</v>
      </c>
      <c r="E27" s="96"/>
      <c r="F27" s="122"/>
      <c r="G27" s="64">
        <f>G26</f>
        <v>48.4</v>
      </c>
    </row>
    <row r="28" spans="1:7" ht="18.75" customHeight="1">
      <c r="A28" s="2" t="s">
        <v>155</v>
      </c>
      <c r="B28" s="62" t="s">
        <v>398</v>
      </c>
      <c r="C28" s="123" t="s">
        <v>402</v>
      </c>
      <c r="D28" s="123" t="s">
        <v>403</v>
      </c>
      <c r="E28" s="96" t="s">
        <v>422</v>
      </c>
      <c r="F28" s="122">
        <v>540</v>
      </c>
      <c r="G28" s="64">
        <v>48.4</v>
      </c>
    </row>
    <row r="29" spans="1:7" ht="47.25">
      <c r="A29" s="49" t="s">
        <v>423</v>
      </c>
      <c r="B29" s="58" t="s">
        <v>151</v>
      </c>
      <c r="C29" s="123"/>
      <c r="D29" s="123"/>
      <c r="E29" s="122"/>
      <c r="F29" s="122"/>
      <c r="G29" s="60">
        <f>G30+G56+G130+G167+G181+G192+G196+G221</f>
        <v>147523.15</v>
      </c>
    </row>
    <row r="30" spans="1:7" ht="66.75" customHeight="1">
      <c r="A30" s="68" t="s">
        <v>99</v>
      </c>
      <c r="B30" s="62" t="s">
        <v>151</v>
      </c>
      <c r="C30" s="123"/>
      <c r="D30" s="123"/>
      <c r="E30" s="122" t="s">
        <v>427</v>
      </c>
      <c r="F30" s="122"/>
      <c r="G30" s="64">
        <f>G31+G34+G38+G41+G44+G47+G50+G53</f>
        <v>12217.500000000002</v>
      </c>
    </row>
    <row r="31" spans="1:7" ht="15.75">
      <c r="A31" s="68" t="s">
        <v>125</v>
      </c>
      <c r="B31" s="62" t="s">
        <v>151</v>
      </c>
      <c r="C31" s="123" t="s">
        <v>428</v>
      </c>
      <c r="D31" s="123" t="s">
        <v>429</v>
      </c>
      <c r="E31" s="122"/>
      <c r="F31" s="122"/>
      <c r="G31" s="64">
        <f>G32</f>
        <v>150</v>
      </c>
    </row>
    <row r="32" spans="1:7" ht="31.5">
      <c r="A32" s="68" t="s">
        <v>430</v>
      </c>
      <c r="B32" s="62" t="s">
        <v>151</v>
      </c>
      <c r="C32" s="123" t="s">
        <v>428</v>
      </c>
      <c r="D32" s="123" t="s">
        <v>429</v>
      </c>
      <c r="E32" s="122" t="s">
        <v>100</v>
      </c>
      <c r="F32" s="122"/>
      <c r="G32" s="64">
        <f>G33</f>
        <v>150</v>
      </c>
    </row>
    <row r="33" spans="1:7" ht="31.5">
      <c r="A33" s="68" t="s">
        <v>415</v>
      </c>
      <c r="B33" s="62" t="s">
        <v>151</v>
      </c>
      <c r="C33" s="123" t="s">
        <v>428</v>
      </c>
      <c r="D33" s="123" t="s">
        <v>429</v>
      </c>
      <c r="E33" s="122" t="s">
        <v>431</v>
      </c>
      <c r="F33" s="122">
        <v>244</v>
      </c>
      <c r="G33" s="64">
        <v>150</v>
      </c>
    </row>
    <row r="34" spans="1:7" ht="15.75">
      <c r="A34" s="2" t="s">
        <v>128</v>
      </c>
      <c r="B34" s="62" t="s">
        <v>151</v>
      </c>
      <c r="C34" s="123" t="s">
        <v>432</v>
      </c>
      <c r="D34" s="123" t="s">
        <v>403</v>
      </c>
      <c r="E34" s="122"/>
      <c r="F34" s="122"/>
      <c r="G34" s="64">
        <f>G35</f>
        <v>2922.3</v>
      </c>
    </row>
    <row r="35" spans="1:7" ht="15.75" customHeight="1">
      <c r="A35" s="68" t="s">
        <v>433</v>
      </c>
      <c r="B35" s="62" t="s">
        <v>151</v>
      </c>
      <c r="C35" s="123" t="s">
        <v>432</v>
      </c>
      <c r="D35" s="123" t="s">
        <v>403</v>
      </c>
      <c r="E35" s="122" t="s">
        <v>101</v>
      </c>
      <c r="F35" s="122"/>
      <c r="G35" s="64">
        <f>G36+G37</f>
        <v>2922.3</v>
      </c>
    </row>
    <row r="36" spans="1:7" ht="31.5">
      <c r="A36" s="2" t="s">
        <v>434</v>
      </c>
      <c r="B36" s="62" t="s">
        <v>151</v>
      </c>
      <c r="C36" s="123" t="s">
        <v>432</v>
      </c>
      <c r="D36" s="123" t="s">
        <v>403</v>
      </c>
      <c r="E36" s="122" t="s">
        <v>101</v>
      </c>
      <c r="F36" s="122">
        <v>243</v>
      </c>
      <c r="G36" s="64">
        <v>800</v>
      </c>
    </row>
    <row r="37" spans="1:7" ht="31.5">
      <c r="A37" s="68" t="s">
        <v>415</v>
      </c>
      <c r="B37" s="62" t="s">
        <v>151</v>
      </c>
      <c r="C37" s="123" t="s">
        <v>432</v>
      </c>
      <c r="D37" s="123" t="s">
        <v>403</v>
      </c>
      <c r="E37" s="122" t="s">
        <v>101</v>
      </c>
      <c r="F37" s="122">
        <v>244</v>
      </c>
      <c r="G37" s="64">
        <v>2122.3</v>
      </c>
    </row>
    <row r="38" spans="1:7" ht="15.75">
      <c r="A38" s="68" t="s">
        <v>125</v>
      </c>
      <c r="B38" s="62" t="s">
        <v>151</v>
      </c>
      <c r="C38" s="123" t="s">
        <v>428</v>
      </c>
      <c r="D38" s="123" t="s">
        <v>429</v>
      </c>
      <c r="E38" s="145"/>
      <c r="F38" s="145"/>
      <c r="G38" s="64">
        <f>G39</f>
        <v>3150</v>
      </c>
    </row>
    <row r="39" spans="1:7" ht="31.5">
      <c r="A39" s="68" t="s">
        <v>435</v>
      </c>
      <c r="B39" s="62" t="s">
        <v>151</v>
      </c>
      <c r="C39" s="123" t="s">
        <v>428</v>
      </c>
      <c r="D39" s="123" t="s">
        <v>429</v>
      </c>
      <c r="E39" s="122" t="s">
        <v>102</v>
      </c>
      <c r="F39" s="122"/>
      <c r="G39" s="64">
        <f>G40</f>
        <v>3150</v>
      </c>
    </row>
    <row r="40" spans="1:7" ht="31.5">
      <c r="A40" s="68" t="s">
        <v>415</v>
      </c>
      <c r="B40" s="62" t="s">
        <v>151</v>
      </c>
      <c r="C40" s="123" t="s">
        <v>428</v>
      </c>
      <c r="D40" s="123" t="s">
        <v>429</v>
      </c>
      <c r="E40" s="122" t="s">
        <v>102</v>
      </c>
      <c r="F40" s="122">
        <v>244</v>
      </c>
      <c r="G40" s="64">
        <f>2550+600</f>
        <v>3150</v>
      </c>
    </row>
    <row r="41" spans="1:7" ht="15.75">
      <c r="A41" s="68" t="s">
        <v>127</v>
      </c>
      <c r="B41" s="62" t="s">
        <v>151</v>
      </c>
      <c r="C41" s="123" t="s">
        <v>432</v>
      </c>
      <c r="D41" s="123" t="s">
        <v>437</v>
      </c>
      <c r="E41" s="145"/>
      <c r="F41" s="145"/>
      <c r="G41" s="64">
        <f>G42</f>
        <v>0</v>
      </c>
    </row>
    <row r="42" spans="1:7" ht="31.5">
      <c r="A42" s="68" t="s">
        <v>435</v>
      </c>
      <c r="B42" s="62" t="s">
        <v>151</v>
      </c>
      <c r="C42" s="123" t="s">
        <v>432</v>
      </c>
      <c r="D42" s="123" t="s">
        <v>437</v>
      </c>
      <c r="E42" s="122" t="s">
        <v>102</v>
      </c>
      <c r="F42" s="145"/>
      <c r="G42" s="64">
        <f>G43</f>
        <v>0</v>
      </c>
    </row>
    <row r="43" spans="1:7" ht="31.5">
      <c r="A43" s="2" t="s">
        <v>438</v>
      </c>
      <c r="B43" s="62" t="s">
        <v>151</v>
      </c>
      <c r="C43" s="123" t="s">
        <v>432</v>
      </c>
      <c r="D43" s="123" t="s">
        <v>437</v>
      </c>
      <c r="E43" s="122" t="s">
        <v>102</v>
      </c>
      <c r="F43" s="146">
        <v>411</v>
      </c>
      <c r="G43" s="72">
        <v>0</v>
      </c>
    </row>
    <row r="44" spans="1:7" ht="15.75">
      <c r="A44" s="68" t="s">
        <v>127</v>
      </c>
      <c r="B44" s="62" t="s">
        <v>151</v>
      </c>
      <c r="C44" s="123" t="s">
        <v>432</v>
      </c>
      <c r="D44" s="123" t="s">
        <v>437</v>
      </c>
      <c r="E44" s="145"/>
      <c r="F44" s="145"/>
      <c r="G44" s="64">
        <f>G45</f>
        <v>1000</v>
      </c>
    </row>
    <row r="45" spans="1:7" ht="31.5">
      <c r="A45" s="68" t="s">
        <v>439</v>
      </c>
      <c r="B45" s="62" t="s">
        <v>151</v>
      </c>
      <c r="C45" s="123" t="s">
        <v>432</v>
      </c>
      <c r="D45" s="123" t="s">
        <v>437</v>
      </c>
      <c r="E45" s="122" t="s">
        <v>103</v>
      </c>
      <c r="F45" s="122"/>
      <c r="G45" s="64">
        <f>G46</f>
        <v>1000</v>
      </c>
    </row>
    <row r="46" spans="1:7" ht="31.5">
      <c r="A46" s="2" t="s">
        <v>434</v>
      </c>
      <c r="B46" s="62" t="s">
        <v>151</v>
      </c>
      <c r="C46" s="123" t="s">
        <v>432</v>
      </c>
      <c r="D46" s="123" t="s">
        <v>437</v>
      </c>
      <c r="E46" s="122" t="s">
        <v>103</v>
      </c>
      <c r="F46" s="122">
        <v>243</v>
      </c>
      <c r="G46" s="64">
        <v>1000</v>
      </c>
    </row>
    <row r="47" spans="1:7" ht="15.75">
      <c r="A47" s="2" t="s">
        <v>126</v>
      </c>
      <c r="B47" s="62" t="s">
        <v>151</v>
      </c>
      <c r="C47" s="123" t="s">
        <v>432</v>
      </c>
      <c r="D47" s="123" t="s">
        <v>402</v>
      </c>
      <c r="E47" s="145"/>
      <c r="F47" s="145"/>
      <c r="G47" s="64">
        <f>G48</f>
        <v>3198.8</v>
      </c>
    </row>
    <row r="48" spans="1:7" ht="31.5">
      <c r="A48" s="68" t="s">
        <v>440</v>
      </c>
      <c r="B48" s="62" t="s">
        <v>151</v>
      </c>
      <c r="C48" s="123" t="s">
        <v>432</v>
      </c>
      <c r="D48" s="123" t="s">
        <v>402</v>
      </c>
      <c r="E48" s="122" t="s">
        <v>104</v>
      </c>
      <c r="F48" s="122"/>
      <c r="G48" s="64">
        <f>G49</f>
        <v>3198.8</v>
      </c>
    </row>
    <row r="49" spans="1:7" ht="31.5">
      <c r="A49" s="2" t="s">
        <v>442</v>
      </c>
      <c r="B49" s="62" t="s">
        <v>151</v>
      </c>
      <c r="C49" s="123" t="s">
        <v>432</v>
      </c>
      <c r="D49" s="123" t="s">
        <v>402</v>
      </c>
      <c r="E49" s="122" t="s">
        <v>104</v>
      </c>
      <c r="F49" s="122">
        <v>810</v>
      </c>
      <c r="G49" s="64">
        <f>5024.3-1825.5</f>
        <v>3198.8</v>
      </c>
    </row>
    <row r="50" spans="1:7" ht="15.75">
      <c r="A50" s="2" t="s">
        <v>128</v>
      </c>
      <c r="B50" s="62" t="s">
        <v>151</v>
      </c>
      <c r="C50" s="123" t="s">
        <v>432</v>
      </c>
      <c r="D50" s="123" t="s">
        <v>403</v>
      </c>
      <c r="E50" s="145"/>
      <c r="F50" s="145"/>
      <c r="G50" s="64">
        <f>G51</f>
        <v>136.7</v>
      </c>
    </row>
    <row r="51" spans="1:7" ht="31.5">
      <c r="A51" s="68" t="s">
        <v>440</v>
      </c>
      <c r="B51" s="62" t="s">
        <v>151</v>
      </c>
      <c r="C51" s="123" t="s">
        <v>432</v>
      </c>
      <c r="D51" s="123" t="s">
        <v>403</v>
      </c>
      <c r="E51" s="122" t="s">
        <v>104</v>
      </c>
      <c r="F51" s="145"/>
      <c r="G51" s="64">
        <f>G52</f>
        <v>136.7</v>
      </c>
    </row>
    <row r="52" spans="1:7" ht="31.5">
      <c r="A52" s="68" t="s">
        <v>415</v>
      </c>
      <c r="B52" s="62" t="s">
        <v>151</v>
      </c>
      <c r="C52" s="123" t="s">
        <v>432</v>
      </c>
      <c r="D52" s="123" t="s">
        <v>403</v>
      </c>
      <c r="E52" s="122" t="s">
        <v>104</v>
      </c>
      <c r="F52" s="122">
        <v>244</v>
      </c>
      <c r="G52" s="64">
        <v>136.7</v>
      </c>
    </row>
    <row r="53" spans="1:7" ht="15.75">
      <c r="A53" s="2" t="s">
        <v>126</v>
      </c>
      <c r="B53" s="62" t="s">
        <v>151</v>
      </c>
      <c r="C53" s="123" t="s">
        <v>432</v>
      </c>
      <c r="D53" s="123" t="s">
        <v>402</v>
      </c>
      <c r="E53" s="147"/>
      <c r="F53" s="147"/>
      <c r="G53" s="72">
        <f>G54</f>
        <v>1659.7</v>
      </c>
    </row>
    <row r="54" spans="1:7" ht="31.5">
      <c r="A54" s="2" t="s">
        <v>443</v>
      </c>
      <c r="B54" s="62" t="s">
        <v>151</v>
      </c>
      <c r="C54" s="123" t="s">
        <v>432</v>
      </c>
      <c r="D54" s="123" t="s">
        <v>402</v>
      </c>
      <c r="E54" s="122" t="s">
        <v>105</v>
      </c>
      <c r="F54" s="122"/>
      <c r="G54" s="64">
        <f>G55</f>
        <v>1659.7</v>
      </c>
    </row>
    <row r="55" spans="1:7" ht="31.5">
      <c r="A55" s="68" t="s">
        <v>415</v>
      </c>
      <c r="B55" s="62" t="s">
        <v>151</v>
      </c>
      <c r="C55" s="123" t="s">
        <v>432</v>
      </c>
      <c r="D55" s="123" t="s">
        <v>402</v>
      </c>
      <c r="E55" s="122" t="s">
        <v>105</v>
      </c>
      <c r="F55" s="122">
        <v>244</v>
      </c>
      <c r="G55" s="64">
        <f>1159.7+500</f>
        <v>1659.7</v>
      </c>
    </row>
    <row r="56" spans="1:7" ht="47.25">
      <c r="A56" s="75" t="s">
        <v>448</v>
      </c>
      <c r="B56" s="62" t="s">
        <v>151</v>
      </c>
      <c r="C56" s="123"/>
      <c r="D56" s="123"/>
      <c r="E56" s="122" t="s">
        <v>449</v>
      </c>
      <c r="F56" s="122"/>
      <c r="G56" s="64">
        <f>G57+G76+G85+G99+G111+G119</f>
        <v>5944</v>
      </c>
    </row>
    <row r="57" spans="1:7" ht="63">
      <c r="A57" s="69" t="s">
        <v>450</v>
      </c>
      <c r="B57" s="62" t="s">
        <v>151</v>
      </c>
      <c r="C57" s="123"/>
      <c r="D57" s="123"/>
      <c r="E57" s="144" t="s">
        <v>451</v>
      </c>
      <c r="F57" s="144"/>
      <c r="G57" s="73">
        <f>G58+G68+G71</f>
        <v>2437</v>
      </c>
    </row>
    <row r="58" spans="1:7" ht="15.75">
      <c r="A58" s="61" t="s">
        <v>124</v>
      </c>
      <c r="B58" s="62" t="s">
        <v>151</v>
      </c>
      <c r="C58" s="123" t="s">
        <v>402</v>
      </c>
      <c r="D58" s="123" t="s">
        <v>452</v>
      </c>
      <c r="E58" s="144"/>
      <c r="F58" s="144"/>
      <c r="G58" s="64">
        <f>G59+G62+G64+G66</f>
        <v>1242</v>
      </c>
    </row>
    <row r="59" spans="1:7" ht="31.5">
      <c r="A59" s="68" t="s">
        <v>453</v>
      </c>
      <c r="B59" s="62" t="s">
        <v>151</v>
      </c>
      <c r="C59" s="123" t="s">
        <v>402</v>
      </c>
      <c r="D59" s="123" t="s">
        <v>452</v>
      </c>
      <c r="E59" s="122" t="s">
        <v>454</v>
      </c>
      <c r="F59" s="122"/>
      <c r="G59" s="64">
        <f>G60+G61</f>
        <v>940</v>
      </c>
    </row>
    <row r="60" spans="1:7" ht="31.5">
      <c r="A60" s="61" t="s">
        <v>415</v>
      </c>
      <c r="B60" s="62" t="s">
        <v>151</v>
      </c>
      <c r="C60" s="123" t="s">
        <v>402</v>
      </c>
      <c r="D60" s="123" t="s">
        <v>452</v>
      </c>
      <c r="E60" s="122" t="s">
        <v>454</v>
      </c>
      <c r="F60" s="122">
        <v>244</v>
      </c>
      <c r="G60" s="64">
        <v>930</v>
      </c>
    </row>
    <row r="61" spans="1:7" ht="15.75">
      <c r="A61" s="2" t="s">
        <v>455</v>
      </c>
      <c r="B61" s="62" t="s">
        <v>151</v>
      </c>
      <c r="C61" s="123" t="s">
        <v>402</v>
      </c>
      <c r="D61" s="123" t="s">
        <v>452</v>
      </c>
      <c r="E61" s="122" t="s">
        <v>454</v>
      </c>
      <c r="F61" s="122">
        <v>350</v>
      </c>
      <c r="G61" s="64">
        <v>10</v>
      </c>
    </row>
    <row r="62" spans="1:7" ht="21" customHeight="1">
      <c r="A62" s="68" t="s">
        <v>456</v>
      </c>
      <c r="B62" s="62" t="s">
        <v>151</v>
      </c>
      <c r="C62" s="123" t="s">
        <v>402</v>
      </c>
      <c r="D62" s="123" t="s">
        <v>452</v>
      </c>
      <c r="E62" s="122" t="s">
        <v>457</v>
      </c>
      <c r="F62" s="122"/>
      <c r="G62" s="64">
        <f>G63</f>
        <v>185</v>
      </c>
    </row>
    <row r="63" spans="1:7" ht="31.5">
      <c r="A63" s="61" t="s">
        <v>415</v>
      </c>
      <c r="B63" s="62" t="s">
        <v>151</v>
      </c>
      <c r="C63" s="123" t="s">
        <v>402</v>
      </c>
      <c r="D63" s="123" t="s">
        <v>452</v>
      </c>
      <c r="E63" s="122" t="s">
        <v>457</v>
      </c>
      <c r="F63" s="122">
        <v>244</v>
      </c>
      <c r="G63" s="64">
        <v>185</v>
      </c>
    </row>
    <row r="64" spans="1:7" ht="15.75">
      <c r="A64" s="68" t="s">
        <v>458</v>
      </c>
      <c r="B64" s="62" t="s">
        <v>151</v>
      </c>
      <c r="C64" s="123" t="s">
        <v>402</v>
      </c>
      <c r="D64" s="123" t="s">
        <v>452</v>
      </c>
      <c r="E64" s="122" t="s">
        <v>459</v>
      </c>
      <c r="F64" s="122"/>
      <c r="G64" s="64">
        <f>G65</f>
        <v>107</v>
      </c>
    </row>
    <row r="65" spans="1:7" ht="31.5">
      <c r="A65" s="61" t="s">
        <v>415</v>
      </c>
      <c r="B65" s="62" t="s">
        <v>151</v>
      </c>
      <c r="C65" s="123" t="s">
        <v>402</v>
      </c>
      <c r="D65" s="123" t="s">
        <v>452</v>
      </c>
      <c r="E65" s="122" t="s">
        <v>459</v>
      </c>
      <c r="F65" s="122">
        <v>244</v>
      </c>
      <c r="G65" s="64">
        <v>107</v>
      </c>
    </row>
    <row r="66" spans="1:7" ht="15.75">
      <c r="A66" s="68" t="s">
        <v>460</v>
      </c>
      <c r="B66" s="62" t="s">
        <v>151</v>
      </c>
      <c r="C66" s="123" t="s">
        <v>402</v>
      </c>
      <c r="D66" s="123" t="s">
        <v>452</v>
      </c>
      <c r="E66" s="122" t="s">
        <v>461</v>
      </c>
      <c r="F66" s="122"/>
      <c r="G66" s="64">
        <f>G67</f>
        <v>10</v>
      </c>
    </row>
    <row r="67" spans="1:7" ht="15.75">
      <c r="A67" s="2" t="s">
        <v>455</v>
      </c>
      <c r="B67" s="62" t="s">
        <v>151</v>
      </c>
      <c r="C67" s="123" t="s">
        <v>402</v>
      </c>
      <c r="D67" s="123" t="s">
        <v>452</v>
      </c>
      <c r="E67" s="122" t="s">
        <v>461</v>
      </c>
      <c r="F67" s="122">
        <v>350</v>
      </c>
      <c r="G67" s="64">
        <v>10</v>
      </c>
    </row>
    <row r="68" spans="1:7" ht="15.75">
      <c r="A68" s="61" t="s">
        <v>128</v>
      </c>
      <c r="B68" s="62"/>
      <c r="C68" s="123" t="s">
        <v>432</v>
      </c>
      <c r="D68" s="123" t="s">
        <v>403</v>
      </c>
      <c r="E68" s="122"/>
      <c r="F68" s="122"/>
      <c r="G68" s="64">
        <f>G69</f>
        <v>60</v>
      </c>
    </row>
    <row r="69" spans="1:7" ht="15.75">
      <c r="A69" s="68" t="s">
        <v>460</v>
      </c>
      <c r="B69" s="62" t="s">
        <v>151</v>
      </c>
      <c r="C69" s="123" t="s">
        <v>432</v>
      </c>
      <c r="D69" s="123" t="s">
        <v>403</v>
      </c>
      <c r="E69" s="122" t="s">
        <v>461</v>
      </c>
      <c r="F69" s="122"/>
      <c r="G69" s="64">
        <f>G70</f>
        <v>60</v>
      </c>
    </row>
    <row r="70" spans="1:7" ht="31.5">
      <c r="A70" s="61" t="s">
        <v>415</v>
      </c>
      <c r="B70" s="62" t="s">
        <v>151</v>
      </c>
      <c r="C70" s="123" t="s">
        <v>432</v>
      </c>
      <c r="D70" s="123" t="s">
        <v>403</v>
      </c>
      <c r="E70" s="122" t="s">
        <v>461</v>
      </c>
      <c r="F70" s="122">
        <v>244</v>
      </c>
      <c r="G70" s="64">
        <v>60</v>
      </c>
    </row>
    <row r="71" spans="1:7" ht="15.75">
      <c r="A71" s="61" t="s">
        <v>124</v>
      </c>
      <c r="B71" s="62"/>
      <c r="C71" s="123" t="s">
        <v>402</v>
      </c>
      <c r="D71" s="123" t="s">
        <v>452</v>
      </c>
      <c r="E71" s="122"/>
      <c r="F71" s="122"/>
      <c r="G71" s="64">
        <f>G72+G74</f>
        <v>1135</v>
      </c>
    </row>
    <row r="72" spans="1:7" ht="15.75">
      <c r="A72" s="68" t="s">
        <v>462</v>
      </c>
      <c r="B72" s="62" t="s">
        <v>151</v>
      </c>
      <c r="C72" s="123" t="s">
        <v>402</v>
      </c>
      <c r="D72" s="123" t="s">
        <v>452</v>
      </c>
      <c r="E72" s="122" t="s">
        <v>463</v>
      </c>
      <c r="F72" s="122"/>
      <c r="G72" s="64">
        <f>G73</f>
        <v>905</v>
      </c>
    </row>
    <row r="73" spans="1:7" ht="31.5">
      <c r="A73" s="61" t="s">
        <v>415</v>
      </c>
      <c r="B73" s="62" t="s">
        <v>151</v>
      </c>
      <c r="C73" s="123" t="s">
        <v>402</v>
      </c>
      <c r="D73" s="123" t="s">
        <v>452</v>
      </c>
      <c r="E73" s="122" t="s">
        <v>463</v>
      </c>
      <c r="F73" s="122">
        <v>244</v>
      </c>
      <c r="G73" s="64">
        <v>905</v>
      </c>
    </row>
    <row r="74" spans="1:7" ht="31.5">
      <c r="A74" s="68" t="s">
        <v>464</v>
      </c>
      <c r="B74" s="62" t="s">
        <v>151</v>
      </c>
      <c r="C74" s="123" t="s">
        <v>402</v>
      </c>
      <c r="D74" s="123" t="s">
        <v>452</v>
      </c>
      <c r="E74" s="122" t="s">
        <v>465</v>
      </c>
      <c r="F74" s="122"/>
      <c r="G74" s="64">
        <f>G75</f>
        <v>230</v>
      </c>
    </row>
    <row r="75" spans="1:7" ht="31.5">
      <c r="A75" s="61" t="s">
        <v>415</v>
      </c>
      <c r="B75" s="62" t="s">
        <v>151</v>
      </c>
      <c r="C75" s="123" t="s">
        <v>402</v>
      </c>
      <c r="D75" s="123" t="s">
        <v>452</v>
      </c>
      <c r="E75" s="122" t="s">
        <v>465</v>
      </c>
      <c r="F75" s="122">
        <v>244</v>
      </c>
      <c r="G75" s="64">
        <v>230</v>
      </c>
    </row>
    <row r="76" spans="1:7" ht="63">
      <c r="A76" s="69" t="s">
        <v>466</v>
      </c>
      <c r="B76" s="76" t="s">
        <v>151</v>
      </c>
      <c r="C76" s="148"/>
      <c r="D76" s="148"/>
      <c r="E76" s="144" t="s">
        <v>467</v>
      </c>
      <c r="F76" s="122"/>
      <c r="G76" s="73">
        <f>G77</f>
        <v>608</v>
      </c>
    </row>
    <row r="77" spans="1:7" ht="15.75">
      <c r="A77" s="9" t="s">
        <v>153</v>
      </c>
      <c r="B77" s="62" t="s">
        <v>151</v>
      </c>
      <c r="C77" s="123" t="s">
        <v>468</v>
      </c>
      <c r="D77" s="123" t="s">
        <v>432</v>
      </c>
      <c r="E77" s="120"/>
      <c r="F77" s="122"/>
      <c r="G77" s="64">
        <f>G78+G81+G83</f>
        <v>608</v>
      </c>
    </row>
    <row r="78" spans="1:7" ht="15.75">
      <c r="A78" s="68" t="s">
        <v>469</v>
      </c>
      <c r="B78" s="62" t="s">
        <v>151</v>
      </c>
      <c r="C78" s="123" t="s">
        <v>468</v>
      </c>
      <c r="D78" s="123" t="s">
        <v>432</v>
      </c>
      <c r="E78" s="122" t="s">
        <v>470</v>
      </c>
      <c r="F78" s="122"/>
      <c r="G78" s="64">
        <f>G79+G80</f>
        <v>513</v>
      </c>
    </row>
    <row r="79" spans="1:7" ht="31.5">
      <c r="A79" s="61" t="s">
        <v>415</v>
      </c>
      <c r="B79" s="62" t="s">
        <v>151</v>
      </c>
      <c r="C79" s="123" t="s">
        <v>468</v>
      </c>
      <c r="D79" s="123" t="s">
        <v>432</v>
      </c>
      <c r="E79" s="122" t="s">
        <v>470</v>
      </c>
      <c r="F79" s="122">
        <v>244</v>
      </c>
      <c r="G79" s="64">
        <v>333</v>
      </c>
    </row>
    <row r="80" spans="1:7" ht="15.75">
      <c r="A80" s="2" t="s">
        <v>471</v>
      </c>
      <c r="B80" s="62" t="s">
        <v>151</v>
      </c>
      <c r="C80" s="123" t="s">
        <v>468</v>
      </c>
      <c r="D80" s="123" t="s">
        <v>432</v>
      </c>
      <c r="E80" s="122" t="s">
        <v>470</v>
      </c>
      <c r="F80" s="122">
        <v>852</v>
      </c>
      <c r="G80" s="64">
        <v>180</v>
      </c>
    </row>
    <row r="81" spans="1:7" ht="15.75">
      <c r="A81" s="68" t="s">
        <v>472</v>
      </c>
      <c r="B81" s="62" t="s">
        <v>151</v>
      </c>
      <c r="C81" s="123" t="s">
        <v>468</v>
      </c>
      <c r="D81" s="123" t="s">
        <v>432</v>
      </c>
      <c r="E81" s="122" t="s">
        <v>473</v>
      </c>
      <c r="F81" s="122"/>
      <c r="G81" s="64">
        <f>G82</f>
        <v>30</v>
      </c>
    </row>
    <row r="82" spans="1:7" ht="31.5">
      <c r="A82" s="61" t="s">
        <v>415</v>
      </c>
      <c r="B82" s="62" t="s">
        <v>151</v>
      </c>
      <c r="C82" s="123" t="s">
        <v>468</v>
      </c>
      <c r="D82" s="123" t="s">
        <v>432</v>
      </c>
      <c r="E82" s="122" t="s">
        <v>473</v>
      </c>
      <c r="F82" s="122">
        <v>244</v>
      </c>
      <c r="G82" s="64">
        <v>30</v>
      </c>
    </row>
    <row r="83" spans="1:7" ht="31.5">
      <c r="A83" s="68" t="s">
        <v>474</v>
      </c>
      <c r="B83" s="62" t="s">
        <v>151</v>
      </c>
      <c r="C83" s="123" t="s">
        <v>468</v>
      </c>
      <c r="D83" s="123" t="s">
        <v>432</v>
      </c>
      <c r="E83" s="122" t="s">
        <v>475</v>
      </c>
      <c r="F83" s="122"/>
      <c r="G83" s="79">
        <f>G84</f>
        <v>65</v>
      </c>
    </row>
    <row r="84" spans="1:7" ht="31.5">
      <c r="A84" s="61" t="s">
        <v>415</v>
      </c>
      <c r="B84" s="62" t="s">
        <v>151</v>
      </c>
      <c r="C84" s="123" t="s">
        <v>468</v>
      </c>
      <c r="D84" s="123" t="s">
        <v>432</v>
      </c>
      <c r="E84" s="122" t="s">
        <v>475</v>
      </c>
      <c r="F84" s="122">
        <v>244</v>
      </c>
      <c r="G84" s="64">
        <v>65</v>
      </c>
    </row>
    <row r="85" spans="1:7" ht="47.25">
      <c r="A85" s="69" t="s">
        <v>476</v>
      </c>
      <c r="B85" s="62" t="s">
        <v>151</v>
      </c>
      <c r="C85" s="149"/>
      <c r="D85" s="149"/>
      <c r="E85" s="144" t="s">
        <v>477</v>
      </c>
      <c r="F85" s="144"/>
      <c r="G85" s="73">
        <f>G86</f>
        <v>1770</v>
      </c>
    </row>
    <row r="86" spans="1:7" ht="15.75">
      <c r="A86" s="68" t="s">
        <v>150</v>
      </c>
      <c r="B86" s="62" t="s">
        <v>151</v>
      </c>
      <c r="C86" s="123" t="s">
        <v>478</v>
      </c>
      <c r="D86" s="123" t="s">
        <v>478</v>
      </c>
      <c r="E86" s="120"/>
      <c r="F86" s="120"/>
      <c r="G86" s="64">
        <f>G87+G89+G92+G95+G97</f>
        <v>1770</v>
      </c>
    </row>
    <row r="87" spans="1:7" ht="31.5">
      <c r="A87" s="68" t="s">
        <v>479</v>
      </c>
      <c r="B87" s="62" t="s">
        <v>151</v>
      </c>
      <c r="C87" s="123" t="s">
        <v>478</v>
      </c>
      <c r="D87" s="123" t="s">
        <v>478</v>
      </c>
      <c r="E87" s="122" t="s">
        <v>480</v>
      </c>
      <c r="F87" s="122"/>
      <c r="G87" s="64">
        <f>G88</f>
        <v>55</v>
      </c>
    </row>
    <row r="88" spans="1:7" ht="31.5">
      <c r="A88" s="61" t="s">
        <v>415</v>
      </c>
      <c r="B88" s="62" t="s">
        <v>151</v>
      </c>
      <c r="C88" s="123" t="s">
        <v>478</v>
      </c>
      <c r="D88" s="123" t="s">
        <v>478</v>
      </c>
      <c r="E88" s="122" t="s">
        <v>480</v>
      </c>
      <c r="F88" s="122">
        <v>244</v>
      </c>
      <c r="G88" s="64">
        <v>55</v>
      </c>
    </row>
    <row r="89" spans="1:7" ht="47.25">
      <c r="A89" s="68" t="s">
        <v>481</v>
      </c>
      <c r="B89" s="62" t="s">
        <v>151</v>
      </c>
      <c r="C89" s="123" t="s">
        <v>478</v>
      </c>
      <c r="D89" s="123" t="s">
        <v>478</v>
      </c>
      <c r="E89" s="122" t="s">
        <v>482</v>
      </c>
      <c r="F89" s="122"/>
      <c r="G89" s="64">
        <f>G90+G91</f>
        <v>190</v>
      </c>
    </row>
    <row r="90" spans="1:7" ht="15.75">
      <c r="A90" s="2" t="s">
        <v>483</v>
      </c>
      <c r="B90" s="62" t="s">
        <v>151</v>
      </c>
      <c r="C90" s="123" t="s">
        <v>478</v>
      </c>
      <c r="D90" s="123" t="s">
        <v>478</v>
      </c>
      <c r="E90" s="122" t="s">
        <v>482</v>
      </c>
      <c r="F90" s="122">
        <v>111</v>
      </c>
      <c r="G90" s="64">
        <v>150</v>
      </c>
    </row>
    <row r="91" spans="1:7" ht="31.5">
      <c r="A91" s="61" t="s">
        <v>415</v>
      </c>
      <c r="B91" s="62" t="s">
        <v>151</v>
      </c>
      <c r="C91" s="123" t="s">
        <v>478</v>
      </c>
      <c r="D91" s="123" t="s">
        <v>478</v>
      </c>
      <c r="E91" s="122" t="s">
        <v>482</v>
      </c>
      <c r="F91" s="122">
        <v>244</v>
      </c>
      <c r="G91" s="64">
        <v>40</v>
      </c>
    </row>
    <row r="92" spans="1:7" ht="31.5">
      <c r="A92" s="68" t="s">
        <v>484</v>
      </c>
      <c r="B92" s="62" t="s">
        <v>151</v>
      </c>
      <c r="C92" s="123" t="s">
        <v>478</v>
      </c>
      <c r="D92" s="123" t="s">
        <v>478</v>
      </c>
      <c r="E92" s="122" t="s">
        <v>485</v>
      </c>
      <c r="F92" s="122"/>
      <c r="G92" s="64">
        <f>G93+G94</f>
        <v>820</v>
      </c>
    </row>
    <row r="93" spans="1:7" ht="15.75">
      <c r="A93" s="2" t="s">
        <v>455</v>
      </c>
      <c r="B93" s="62" t="s">
        <v>151</v>
      </c>
      <c r="C93" s="123" t="s">
        <v>478</v>
      </c>
      <c r="D93" s="123" t="s">
        <v>478</v>
      </c>
      <c r="E93" s="122" t="s">
        <v>485</v>
      </c>
      <c r="F93" s="122">
        <v>350</v>
      </c>
      <c r="G93" s="64">
        <v>40</v>
      </c>
    </row>
    <row r="94" spans="1:7" ht="31.5">
      <c r="A94" s="61" t="s">
        <v>415</v>
      </c>
      <c r="B94" s="62" t="s">
        <v>151</v>
      </c>
      <c r="C94" s="123" t="s">
        <v>478</v>
      </c>
      <c r="D94" s="123" t="s">
        <v>478</v>
      </c>
      <c r="E94" s="122" t="s">
        <v>485</v>
      </c>
      <c r="F94" s="122">
        <v>244</v>
      </c>
      <c r="G94" s="64">
        <v>780</v>
      </c>
    </row>
    <row r="95" spans="1:7" ht="15.75">
      <c r="A95" s="68" t="s">
        <v>486</v>
      </c>
      <c r="B95" s="62" t="s">
        <v>151</v>
      </c>
      <c r="C95" s="123" t="s">
        <v>478</v>
      </c>
      <c r="D95" s="123" t="s">
        <v>478</v>
      </c>
      <c r="E95" s="122" t="s">
        <v>487</v>
      </c>
      <c r="F95" s="122"/>
      <c r="G95" s="64">
        <f>G96</f>
        <v>220</v>
      </c>
    </row>
    <row r="96" spans="1:7" ht="31.5">
      <c r="A96" s="61" t="s">
        <v>415</v>
      </c>
      <c r="B96" s="62" t="s">
        <v>151</v>
      </c>
      <c r="C96" s="123" t="s">
        <v>478</v>
      </c>
      <c r="D96" s="123" t="s">
        <v>478</v>
      </c>
      <c r="E96" s="122" t="s">
        <v>487</v>
      </c>
      <c r="F96" s="122">
        <v>244</v>
      </c>
      <c r="G96" s="64">
        <v>220</v>
      </c>
    </row>
    <row r="97" spans="1:7" ht="31.5">
      <c r="A97" s="68" t="s">
        <v>488</v>
      </c>
      <c r="B97" s="62" t="s">
        <v>151</v>
      </c>
      <c r="C97" s="123" t="s">
        <v>478</v>
      </c>
      <c r="D97" s="123" t="s">
        <v>478</v>
      </c>
      <c r="E97" s="122" t="s">
        <v>489</v>
      </c>
      <c r="F97" s="122"/>
      <c r="G97" s="64">
        <f>G98</f>
        <v>485</v>
      </c>
    </row>
    <row r="98" spans="1:7" ht="31.5">
      <c r="A98" s="61" t="s">
        <v>415</v>
      </c>
      <c r="B98" s="62" t="s">
        <v>151</v>
      </c>
      <c r="C98" s="123" t="s">
        <v>478</v>
      </c>
      <c r="D98" s="123" t="s">
        <v>478</v>
      </c>
      <c r="E98" s="122" t="s">
        <v>489</v>
      </c>
      <c r="F98" s="122">
        <v>244</v>
      </c>
      <c r="G98" s="64">
        <v>485</v>
      </c>
    </row>
    <row r="99" spans="1:7" ht="63">
      <c r="A99" s="69" t="s">
        <v>490</v>
      </c>
      <c r="B99" s="62" t="s">
        <v>151</v>
      </c>
      <c r="C99" s="149"/>
      <c r="D99" s="149"/>
      <c r="E99" s="144" t="s">
        <v>491</v>
      </c>
      <c r="F99" s="144"/>
      <c r="G99" s="73">
        <f>G100</f>
        <v>187</v>
      </c>
    </row>
    <row r="100" spans="1:7" ht="15.75">
      <c r="A100" s="68" t="s">
        <v>150</v>
      </c>
      <c r="B100" s="62" t="s">
        <v>151</v>
      </c>
      <c r="C100" s="123" t="s">
        <v>478</v>
      </c>
      <c r="D100" s="123" t="s">
        <v>478</v>
      </c>
      <c r="E100" s="120"/>
      <c r="F100" s="120"/>
      <c r="G100" s="64">
        <f>G101+G103+G105+G107+G109</f>
        <v>187</v>
      </c>
    </row>
    <row r="101" spans="1:7" ht="47.25">
      <c r="A101" s="68" t="s">
        <v>492</v>
      </c>
      <c r="B101" s="62" t="s">
        <v>151</v>
      </c>
      <c r="C101" s="123" t="s">
        <v>478</v>
      </c>
      <c r="D101" s="123" t="s">
        <v>478</v>
      </c>
      <c r="E101" s="122" t="s">
        <v>493</v>
      </c>
      <c r="F101" s="122"/>
      <c r="G101" s="64">
        <f>G102</f>
        <v>6</v>
      </c>
    </row>
    <row r="102" spans="1:7" ht="31.5">
      <c r="A102" s="61" t="s">
        <v>415</v>
      </c>
      <c r="B102" s="62" t="s">
        <v>151</v>
      </c>
      <c r="C102" s="123" t="s">
        <v>478</v>
      </c>
      <c r="D102" s="123" t="s">
        <v>478</v>
      </c>
      <c r="E102" s="122" t="s">
        <v>493</v>
      </c>
      <c r="F102" s="122">
        <v>244</v>
      </c>
      <c r="G102" s="64">
        <v>6</v>
      </c>
    </row>
    <row r="103" spans="1:7" ht="15.75">
      <c r="A103" s="68" t="s">
        <v>494</v>
      </c>
      <c r="B103" s="62" t="s">
        <v>151</v>
      </c>
      <c r="C103" s="123" t="s">
        <v>478</v>
      </c>
      <c r="D103" s="123" t="s">
        <v>478</v>
      </c>
      <c r="E103" s="122" t="s">
        <v>495</v>
      </c>
      <c r="F103" s="122"/>
      <c r="G103" s="64">
        <f>G104</f>
        <v>19</v>
      </c>
    </row>
    <row r="104" spans="1:7" ht="31.5">
      <c r="A104" s="61" t="s">
        <v>415</v>
      </c>
      <c r="B104" s="62" t="s">
        <v>151</v>
      </c>
      <c r="C104" s="123" t="s">
        <v>478</v>
      </c>
      <c r="D104" s="123" t="s">
        <v>478</v>
      </c>
      <c r="E104" s="122" t="s">
        <v>495</v>
      </c>
      <c r="F104" s="122">
        <v>244</v>
      </c>
      <c r="G104" s="64">
        <v>19</v>
      </c>
    </row>
    <row r="105" spans="1:7" ht="15.75">
      <c r="A105" s="68" t="s">
        <v>496</v>
      </c>
      <c r="B105" s="62" t="s">
        <v>151</v>
      </c>
      <c r="C105" s="123" t="s">
        <v>478</v>
      </c>
      <c r="D105" s="123" t="s">
        <v>478</v>
      </c>
      <c r="E105" s="122" t="s">
        <v>497</v>
      </c>
      <c r="F105" s="122"/>
      <c r="G105" s="64">
        <f>G106</f>
        <v>34</v>
      </c>
    </row>
    <row r="106" spans="1:7" ht="31.5">
      <c r="A106" s="61" t="s">
        <v>415</v>
      </c>
      <c r="B106" s="62" t="s">
        <v>151</v>
      </c>
      <c r="C106" s="123" t="s">
        <v>478</v>
      </c>
      <c r="D106" s="123" t="s">
        <v>478</v>
      </c>
      <c r="E106" s="122" t="s">
        <v>497</v>
      </c>
      <c r="F106" s="122">
        <v>244</v>
      </c>
      <c r="G106" s="64">
        <v>34</v>
      </c>
    </row>
    <row r="107" spans="1:7" ht="31.5">
      <c r="A107" s="68" t="s">
        <v>498</v>
      </c>
      <c r="B107" s="62" t="s">
        <v>151</v>
      </c>
      <c r="C107" s="123" t="s">
        <v>478</v>
      </c>
      <c r="D107" s="123" t="s">
        <v>478</v>
      </c>
      <c r="E107" s="122" t="s">
        <v>499</v>
      </c>
      <c r="F107" s="122"/>
      <c r="G107" s="64">
        <f>G108</f>
        <v>18</v>
      </c>
    </row>
    <row r="108" spans="1:7" ht="31.5">
      <c r="A108" s="61" t="s">
        <v>415</v>
      </c>
      <c r="B108" s="62" t="s">
        <v>151</v>
      </c>
      <c r="C108" s="123" t="s">
        <v>478</v>
      </c>
      <c r="D108" s="123" t="s">
        <v>478</v>
      </c>
      <c r="E108" s="122" t="s">
        <v>499</v>
      </c>
      <c r="F108" s="122">
        <v>244</v>
      </c>
      <c r="G108" s="64">
        <v>18</v>
      </c>
    </row>
    <row r="109" spans="1:7" ht="15.75">
      <c r="A109" s="68" t="s">
        <v>500</v>
      </c>
      <c r="B109" s="62" t="s">
        <v>151</v>
      </c>
      <c r="C109" s="123" t="s">
        <v>478</v>
      </c>
      <c r="D109" s="123" t="s">
        <v>478</v>
      </c>
      <c r="E109" s="122" t="s">
        <v>501</v>
      </c>
      <c r="F109" s="122"/>
      <c r="G109" s="64">
        <f>G110</f>
        <v>110</v>
      </c>
    </row>
    <row r="110" spans="1:7" ht="31.5">
      <c r="A110" s="61" t="s">
        <v>415</v>
      </c>
      <c r="B110" s="62" t="s">
        <v>151</v>
      </c>
      <c r="C110" s="123" t="s">
        <v>478</v>
      </c>
      <c r="D110" s="123" t="s">
        <v>478</v>
      </c>
      <c r="E110" s="122" t="s">
        <v>501</v>
      </c>
      <c r="F110" s="122">
        <v>244</v>
      </c>
      <c r="G110" s="64">
        <v>110</v>
      </c>
    </row>
    <row r="111" spans="1:7" ht="63">
      <c r="A111" s="69" t="s">
        <v>502</v>
      </c>
      <c r="B111" s="76" t="s">
        <v>151</v>
      </c>
      <c r="C111" s="148"/>
      <c r="D111" s="148"/>
      <c r="E111" s="144" t="s">
        <v>503</v>
      </c>
      <c r="F111" s="144"/>
      <c r="G111" s="73">
        <f>G112</f>
        <v>64</v>
      </c>
    </row>
    <row r="112" spans="1:7" ht="15.75">
      <c r="A112" s="11" t="s">
        <v>150</v>
      </c>
      <c r="B112" s="184" t="s">
        <v>151</v>
      </c>
      <c r="C112" s="185" t="s">
        <v>478</v>
      </c>
      <c r="D112" s="185" t="s">
        <v>478</v>
      </c>
      <c r="E112" s="186"/>
      <c r="F112" s="186"/>
      <c r="G112" s="187">
        <f>G113+G115+G117</f>
        <v>64</v>
      </c>
    </row>
    <row r="113" spans="1:7" ht="31.5">
      <c r="A113" s="68" t="s">
        <v>504</v>
      </c>
      <c r="B113" s="62" t="s">
        <v>151</v>
      </c>
      <c r="C113" s="123" t="s">
        <v>478</v>
      </c>
      <c r="D113" s="123" t="s">
        <v>478</v>
      </c>
      <c r="E113" s="122" t="s">
        <v>505</v>
      </c>
      <c r="F113" s="122"/>
      <c r="G113" s="64">
        <f>G114</f>
        <v>32</v>
      </c>
    </row>
    <row r="114" spans="1:7" ht="31.5">
      <c r="A114" s="61" t="s">
        <v>415</v>
      </c>
      <c r="B114" s="62" t="s">
        <v>151</v>
      </c>
      <c r="C114" s="123" t="s">
        <v>478</v>
      </c>
      <c r="D114" s="123" t="s">
        <v>478</v>
      </c>
      <c r="E114" s="122" t="s">
        <v>505</v>
      </c>
      <c r="F114" s="122">
        <v>244</v>
      </c>
      <c r="G114" s="64">
        <v>32</v>
      </c>
    </row>
    <row r="115" spans="1:7" ht="31.5">
      <c r="A115" s="68" t="s">
        <v>506</v>
      </c>
      <c r="B115" s="62" t="s">
        <v>151</v>
      </c>
      <c r="C115" s="123" t="s">
        <v>478</v>
      </c>
      <c r="D115" s="123" t="s">
        <v>478</v>
      </c>
      <c r="E115" s="122" t="s">
        <v>507</v>
      </c>
      <c r="F115" s="122"/>
      <c r="G115" s="64">
        <f>G116</f>
        <v>17</v>
      </c>
    </row>
    <row r="116" spans="1:7" ht="31.5">
      <c r="A116" s="61" t="s">
        <v>415</v>
      </c>
      <c r="B116" s="62" t="s">
        <v>151</v>
      </c>
      <c r="C116" s="123" t="s">
        <v>478</v>
      </c>
      <c r="D116" s="123" t="s">
        <v>478</v>
      </c>
      <c r="E116" s="122" t="s">
        <v>507</v>
      </c>
      <c r="F116" s="122">
        <v>244</v>
      </c>
      <c r="G116" s="64">
        <v>17</v>
      </c>
    </row>
    <row r="117" spans="1:7" ht="31.5">
      <c r="A117" s="68" t="s">
        <v>508</v>
      </c>
      <c r="B117" s="62" t="s">
        <v>151</v>
      </c>
      <c r="C117" s="123" t="s">
        <v>478</v>
      </c>
      <c r="D117" s="123" t="s">
        <v>478</v>
      </c>
      <c r="E117" s="122" t="s">
        <v>509</v>
      </c>
      <c r="F117" s="122"/>
      <c r="G117" s="64">
        <f>G118</f>
        <v>15</v>
      </c>
    </row>
    <row r="118" spans="1:7" ht="31.5">
      <c r="A118" s="61" t="s">
        <v>415</v>
      </c>
      <c r="B118" s="62" t="s">
        <v>151</v>
      </c>
      <c r="C118" s="123" t="s">
        <v>478</v>
      </c>
      <c r="D118" s="123" t="s">
        <v>478</v>
      </c>
      <c r="E118" s="122" t="s">
        <v>509</v>
      </c>
      <c r="F118" s="122">
        <v>244</v>
      </c>
      <c r="G118" s="64">
        <v>15</v>
      </c>
    </row>
    <row r="119" spans="1:7" ht="63">
      <c r="A119" s="69" t="s">
        <v>510</v>
      </c>
      <c r="B119" s="62" t="s">
        <v>151</v>
      </c>
      <c r="C119" s="149"/>
      <c r="D119" s="149"/>
      <c r="E119" s="144" t="s">
        <v>511</v>
      </c>
      <c r="F119" s="144"/>
      <c r="G119" s="73">
        <f>G120+G127</f>
        <v>878</v>
      </c>
    </row>
    <row r="120" spans="1:7" ht="15.75">
      <c r="A120" s="61" t="s">
        <v>124</v>
      </c>
      <c r="B120" s="62" t="s">
        <v>151</v>
      </c>
      <c r="C120" s="123" t="s">
        <v>402</v>
      </c>
      <c r="D120" s="123" t="s">
        <v>452</v>
      </c>
      <c r="E120" s="120"/>
      <c r="F120" s="120"/>
      <c r="G120" s="64">
        <f>G121+G123+G125</f>
        <v>778</v>
      </c>
    </row>
    <row r="121" spans="1:7" ht="31.5">
      <c r="A121" s="68" t="s">
        <v>512</v>
      </c>
      <c r="B121" s="62" t="s">
        <v>151</v>
      </c>
      <c r="C121" s="123" t="s">
        <v>402</v>
      </c>
      <c r="D121" s="123" t="s">
        <v>452</v>
      </c>
      <c r="E121" s="122" t="s">
        <v>513</v>
      </c>
      <c r="F121" s="122"/>
      <c r="G121" s="64">
        <f>G122</f>
        <v>100</v>
      </c>
    </row>
    <row r="122" spans="1:7" ht="31.5">
      <c r="A122" s="61" t="s">
        <v>415</v>
      </c>
      <c r="B122" s="62" t="s">
        <v>151</v>
      </c>
      <c r="C122" s="123" t="s">
        <v>402</v>
      </c>
      <c r="D122" s="123" t="s">
        <v>452</v>
      </c>
      <c r="E122" s="122" t="s">
        <v>513</v>
      </c>
      <c r="F122" s="122">
        <v>244</v>
      </c>
      <c r="G122" s="64">
        <v>100</v>
      </c>
    </row>
    <row r="123" spans="1:7" ht="15.75">
      <c r="A123" s="68" t="s">
        <v>514</v>
      </c>
      <c r="B123" s="62" t="s">
        <v>151</v>
      </c>
      <c r="C123" s="123" t="s">
        <v>402</v>
      </c>
      <c r="D123" s="123" t="s">
        <v>452</v>
      </c>
      <c r="E123" s="122" t="s">
        <v>515</v>
      </c>
      <c r="F123" s="122"/>
      <c r="G123" s="64">
        <f>G124</f>
        <v>12</v>
      </c>
    </row>
    <row r="124" spans="1:7" ht="15.75">
      <c r="A124" s="2" t="s">
        <v>455</v>
      </c>
      <c r="B124" s="62" t="s">
        <v>151</v>
      </c>
      <c r="C124" s="123" t="s">
        <v>402</v>
      </c>
      <c r="D124" s="123" t="s">
        <v>452</v>
      </c>
      <c r="E124" s="122" t="s">
        <v>515</v>
      </c>
      <c r="F124" s="122">
        <v>350</v>
      </c>
      <c r="G124" s="64">
        <v>12</v>
      </c>
    </row>
    <row r="125" spans="1:7" ht="15.75">
      <c r="A125" s="68" t="s">
        <v>516</v>
      </c>
      <c r="B125" s="62" t="s">
        <v>151</v>
      </c>
      <c r="C125" s="123" t="s">
        <v>402</v>
      </c>
      <c r="D125" s="123" t="s">
        <v>452</v>
      </c>
      <c r="E125" s="122" t="s">
        <v>517</v>
      </c>
      <c r="F125" s="122"/>
      <c r="G125" s="64">
        <f>G126</f>
        <v>666</v>
      </c>
    </row>
    <row r="126" spans="1:7" ht="31.5">
      <c r="A126" s="61" t="s">
        <v>415</v>
      </c>
      <c r="B126" s="62" t="s">
        <v>151</v>
      </c>
      <c r="C126" s="123" t="s">
        <v>402</v>
      </c>
      <c r="D126" s="123" t="s">
        <v>452</v>
      </c>
      <c r="E126" s="122" t="s">
        <v>517</v>
      </c>
      <c r="F126" s="122">
        <v>244</v>
      </c>
      <c r="G126" s="64">
        <v>666</v>
      </c>
    </row>
    <row r="127" spans="1:7" ht="15.75">
      <c r="A127" s="61" t="s">
        <v>130</v>
      </c>
      <c r="B127" s="62"/>
      <c r="C127" s="123" t="s">
        <v>518</v>
      </c>
      <c r="D127" s="123" t="s">
        <v>403</v>
      </c>
      <c r="E127" s="122"/>
      <c r="F127" s="122"/>
      <c r="G127" s="64">
        <f>G128</f>
        <v>100</v>
      </c>
    </row>
    <row r="128" spans="1:7" ht="31.5">
      <c r="A128" s="68" t="s">
        <v>519</v>
      </c>
      <c r="B128" s="62" t="s">
        <v>151</v>
      </c>
      <c r="C128" s="123" t="s">
        <v>518</v>
      </c>
      <c r="D128" s="123" t="s">
        <v>403</v>
      </c>
      <c r="E128" s="122" t="s">
        <v>520</v>
      </c>
      <c r="F128" s="122"/>
      <c r="G128" s="64">
        <f>G129</f>
        <v>100</v>
      </c>
    </row>
    <row r="129" spans="1:7" ht="31.5">
      <c r="A129" s="61" t="s">
        <v>415</v>
      </c>
      <c r="B129" s="62" t="s">
        <v>151</v>
      </c>
      <c r="C129" s="123" t="s">
        <v>518</v>
      </c>
      <c r="D129" s="123" t="s">
        <v>403</v>
      </c>
      <c r="E129" s="122" t="s">
        <v>520</v>
      </c>
      <c r="F129" s="122">
        <v>244</v>
      </c>
      <c r="G129" s="64">
        <v>100</v>
      </c>
    </row>
    <row r="130" spans="1:7" ht="30">
      <c r="A130" s="81" t="s">
        <v>521</v>
      </c>
      <c r="B130" s="62" t="s">
        <v>151</v>
      </c>
      <c r="C130" s="149"/>
      <c r="D130" s="149"/>
      <c r="E130" s="136" t="s">
        <v>522</v>
      </c>
      <c r="F130" s="136"/>
      <c r="G130" s="64">
        <f>G131+G145+G156</f>
        <v>25566.899999999998</v>
      </c>
    </row>
    <row r="131" spans="1:7" ht="15.75">
      <c r="A131" s="82" t="s">
        <v>523</v>
      </c>
      <c r="B131" s="62" t="s">
        <v>151</v>
      </c>
      <c r="C131" s="149"/>
      <c r="D131" s="149"/>
      <c r="E131" s="150" t="s">
        <v>524</v>
      </c>
      <c r="F131" s="135"/>
      <c r="G131" s="64">
        <f>G132</f>
        <v>25000</v>
      </c>
    </row>
    <row r="132" spans="1:7" ht="15.75">
      <c r="A132" s="2" t="s">
        <v>129</v>
      </c>
      <c r="B132" s="62" t="s">
        <v>151</v>
      </c>
      <c r="C132" s="123" t="s">
        <v>525</v>
      </c>
      <c r="D132" s="123" t="s">
        <v>402</v>
      </c>
      <c r="E132" s="135"/>
      <c r="F132" s="135"/>
      <c r="G132" s="73">
        <f>G133+G138+G140+G143</f>
        <v>25000</v>
      </c>
    </row>
    <row r="133" spans="1:7" ht="30">
      <c r="A133" s="74" t="s">
        <v>526</v>
      </c>
      <c r="B133" s="62" t="s">
        <v>151</v>
      </c>
      <c r="C133" s="123" t="s">
        <v>525</v>
      </c>
      <c r="D133" s="123" t="s">
        <v>402</v>
      </c>
      <c r="E133" s="122" t="s">
        <v>527</v>
      </c>
      <c r="F133" s="136"/>
      <c r="G133" s="64">
        <f>G134+G135+G136+G137</f>
        <v>22897.1</v>
      </c>
    </row>
    <row r="134" spans="1:7" ht="31.5">
      <c r="A134" s="61" t="s">
        <v>445</v>
      </c>
      <c r="B134" s="62" t="s">
        <v>151</v>
      </c>
      <c r="C134" s="123" t="s">
        <v>525</v>
      </c>
      <c r="D134" s="123" t="s">
        <v>402</v>
      </c>
      <c r="E134" s="122" t="s">
        <v>527</v>
      </c>
      <c r="F134" s="96">
        <v>111</v>
      </c>
      <c r="G134" s="64">
        <v>16607.8</v>
      </c>
    </row>
    <row r="135" spans="1:7" ht="15.75">
      <c r="A135" s="2" t="s">
        <v>446</v>
      </c>
      <c r="B135" s="62" t="s">
        <v>151</v>
      </c>
      <c r="C135" s="123" t="s">
        <v>525</v>
      </c>
      <c r="D135" s="123" t="s">
        <v>402</v>
      </c>
      <c r="E135" s="122" t="s">
        <v>527</v>
      </c>
      <c r="F135" s="96">
        <v>112</v>
      </c>
      <c r="G135" s="64">
        <f>20+110</f>
        <v>130</v>
      </c>
    </row>
    <row r="136" spans="1:7" ht="31.5">
      <c r="A136" s="61" t="s">
        <v>414</v>
      </c>
      <c r="B136" s="62" t="s">
        <v>151</v>
      </c>
      <c r="C136" s="123" t="s">
        <v>525</v>
      </c>
      <c r="D136" s="123" t="s">
        <v>402</v>
      </c>
      <c r="E136" s="122" t="s">
        <v>527</v>
      </c>
      <c r="F136" s="96">
        <v>242</v>
      </c>
      <c r="G136" s="64">
        <v>362.2</v>
      </c>
    </row>
    <row r="137" spans="1:7" ht="31.5">
      <c r="A137" s="61" t="s">
        <v>415</v>
      </c>
      <c r="B137" s="62" t="s">
        <v>151</v>
      </c>
      <c r="C137" s="123" t="s">
        <v>525</v>
      </c>
      <c r="D137" s="123" t="s">
        <v>402</v>
      </c>
      <c r="E137" s="122" t="s">
        <v>527</v>
      </c>
      <c r="F137" s="96">
        <v>244</v>
      </c>
      <c r="G137" s="64">
        <v>5797.1</v>
      </c>
    </row>
    <row r="138" spans="1:7" ht="30">
      <c r="A138" s="84" t="s">
        <v>530</v>
      </c>
      <c r="B138" s="62" t="s">
        <v>151</v>
      </c>
      <c r="C138" s="123" t="s">
        <v>525</v>
      </c>
      <c r="D138" s="123" t="s">
        <v>402</v>
      </c>
      <c r="E138" s="136" t="s">
        <v>531</v>
      </c>
      <c r="F138" s="136"/>
      <c r="G138" s="64">
        <f>G139</f>
        <v>953.9</v>
      </c>
    </row>
    <row r="139" spans="1:7" ht="31.5">
      <c r="A139" s="61" t="s">
        <v>415</v>
      </c>
      <c r="B139" s="62" t="s">
        <v>151</v>
      </c>
      <c r="C139" s="123" t="s">
        <v>525</v>
      </c>
      <c r="D139" s="123" t="s">
        <v>402</v>
      </c>
      <c r="E139" s="136" t="s">
        <v>531</v>
      </c>
      <c r="F139" s="136">
        <v>244</v>
      </c>
      <c r="G139" s="64">
        <v>953.9</v>
      </c>
    </row>
    <row r="140" spans="1:7" ht="30">
      <c r="A140" s="84" t="s">
        <v>532</v>
      </c>
      <c r="B140" s="62" t="s">
        <v>151</v>
      </c>
      <c r="C140" s="123" t="s">
        <v>525</v>
      </c>
      <c r="D140" s="123" t="s">
        <v>402</v>
      </c>
      <c r="E140" s="136" t="s">
        <v>533</v>
      </c>
      <c r="F140" s="136"/>
      <c r="G140" s="64">
        <f>G141+G142</f>
        <v>176.7</v>
      </c>
    </row>
    <row r="141" spans="1:7" ht="31.5">
      <c r="A141" s="61" t="s">
        <v>414</v>
      </c>
      <c r="B141" s="62" t="s">
        <v>151</v>
      </c>
      <c r="C141" s="123" t="s">
        <v>525</v>
      </c>
      <c r="D141" s="123" t="s">
        <v>402</v>
      </c>
      <c r="E141" s="136" t="s">
        <v>533</v>
      </c>
      <c r="F141" s="136">
        <v>242</v>
      </c>
      <c r="G141" s="64">
        <v>56.7</v>
      </c>
    </row>
    <row r="142" spans="1:7" ht="31.5">
      <c r="A142" s="61" t="s">
        <v>415</v>
      </c>
      <c r="B142" s="62" t="s">
        <v>151</v>
      </c>
      <c r="C142" s="123" t="s">
        <v>525</v>
      </c>
      <c r="D142" s="123" t="s">
        <v>402</v>
      </c>
      <c r="E142" s="136" t="s">
        <v>533</v>
      </c>
      <c r="F142" s="136">
        <v>244</v>
      </c>
      <c r="G142" s="64">
        <v>120</v>
      </c>
    </row>
    <row r="143" spans="1:7" ht="30.75" customHeight="1">
      <c r="A143" s="84" t="s">
        <v>536</v>
      </c>
      <c r="B143" s="62" t="s">
        <v>151</v>
      </c>
      <c r="C143" s="123" t="s">
        <v>525</v>
      </c>
      <c r="D143" s="123" t="s">
        <v>402</v>
      </c>
      <c r="E143" s="136" t="s">
        <v>537</v>
      </c>
      <c r="F143" s="136"/>
      <c r="G143" s="64">
        <f>G144</f>
        <v>972.3</v>
      </c>
    </row>
    <row r="144" spans="1:7" ht="31.5">
      <c r="A144" s="2" t="s">
        <v>434</v>
      </c>
      <c r="B144" s="62" t="s">
        <v>151</v>
      </c>
      <c r="C144" s="123" t="s">
        <v>525</v>
      </c>
      <c r="D144" s="123" t="s">
        <v>402</v>
      </c>
      <c r="E144" s="136" t="s">
        <v>537</v>
      </c>
      <c r="F144" s="136">
        <v>243</v>
      </c>
      <c r="G144" s="64">
        <v>972.3</v>
      </c>
    </row>
    <row r="145" spans="1:7" ht="47.25">
      <c r="A145" s="69" t="s">
        <v>538</v>
      </c>
      <c r="B145" s="62" t="s">
        <v>151</v>
      </c>
      <c r="C145" s="123"/>
      <c r="D145" s="123"/>
      <c r="E145" s="144" t="s">
        <v>539</v>
      </c>
      <c r="F145" s="144"/>
      <c r="G145" s="73">
        <f>G146</f>
        <v>235.1</v>
      </c>
    </row>
    <row r="146" spans="1:7" ht="15.75">
      <c r="A146" s="2" t="s">
        <v>129</v>
      </c>
      <c r="B146" s="62" t="s">
        <v>151</v>
      </c>
      <c r="C146" s="123" t="s">
        <v>525</v>
      </c>
      <c r="D146" s="123" t="s">
        <v>402</v>
      </c>
      <c r="E146" s="122"/>
      <c r="F146" s="122"/>
      <c r="G146" s="64">
        <f>G147+G151+G153</f>
        <v>235.1</v>
      </c>
    </row>
    <row r="147" spans="1:7" ht="15.75">
      <c r="A147" s="68" t="s">
        <v>540</v>
      </c>
      <c r="B147" s="62" t="s">
        <v>151</v>
      </c>
      <c r="C147" s="123" t="s">
        <v>525</v>
      </c>
      <c r="D147" s="123" t="s">
        <v>402</v>
      </c>
      <c r="E147" s="122" t="s">
        <v>541</v>
      </c>
      <c r="F147" s="122"/>
      <c r="G147" s="64">
        <f>G148+G149+G150</f>
        <v>75.6</v>
      </c>
    </row>
    <row r="148" spans="1:7" ht="15.75">
      <c r="A148" s="2" t="s">
        <v>446</v>
      </c>
      <c r="B148" s="62" t="s">
        <v>151</v>
      </c>
      <c r="C148" s="123" t="s">
        <v>525</v>
      </c>
      <c r="D148" s="123" t="s">
        <v>402</v>
      </c>
      <c r="E148" s="122" t="s">
        <v>541</v>
      </c>
      <c r="F148" s="122">
        <v>112</v>
      </c>
      <c r="G148" s="64">
        <v>4</v>
      </c>
    </row>
    <row r="149" spans="1:7" ht="31.5">
      <c r="A149" s="61" t="s">
        <v>414</v>
      </c>
      <c r="B149" s="62" t="s">
        <v>151</v>
      </c>
      <c r="C149" s="123" t="s">
        <v>525</v>
      </c>
      <c r="D149" s="123" t="s">
        <v>402</v>
      </c>
      <c r="E149" s="122" t="s">
        <v>541</v>
      </c>
      <c r="F149" s="122">
        <v>242</v>
      </c>
      <c r="G149" s="64">
        <v>51.8</v>
      </c>
    </row>
    <row r="150" spans="1:7" ht="31.5">
      <c r="A150" s="61" t="s">
        <v>415</v>
      </c>
      <c r="B150" s="62" t="s">
        <v>151</v>
      </c>
      <c r="C150" s="123" t="s">
        <v>525</v>
      </c>
      <c r="D150" s="123" t="s">
        <v>402</v>
      </c>
      <c r="E150" s="122" t="s">
        <v>541</v>
      </c>
      <c r="F150" s="136">
        <v>244</v>
      </c>
      <c r="G150" s="64">
        <v>19.8</v>
      </c>
    </row>
    <row r="151" spans="1:7" ht="15.75">
      <c r="A151" s="68" t="s">
        <v>542</v>
      </c>
      <c r="B151" s="62" t="s">
        <v>151</v>
      </c>
      <c r="C151" s="123" t="s">
        <v>525</v>
      </c>
      <c r="D151" s="123" t="s">
        <v>402</v>
      </c>
      <c r="E151" s="122" t="s">
        <v>543</v>
      </c>
      <c r="F151" s="122"/>
      <c r="G151" s="64">
        <f>G152</f>
        <v>72</v>
      </c>
    </row>
    <row r="152" spans="1:7" ht="31.5">
      <c r="A152" s="61" t="s">
        <v>415</v>
      </c>
      <c r="B152" s="62" t="s">
        <v>151</v>
      </c>
      <c r="C152" s="123" t="s">
        <v>525</v>
      </c>
      <c r="D152" s="123" t="s">
        <v>402</v>
      </c>
      <c r="E152" s="122" t="s">
        <v>543</v>
      </c>
      <c r="F152" s="136">
        <v>244</v>
      </c>
      <c r="G152" s="64">
        <v>72</v>
      </c>
    </row>
    <row r="153" spans="1:7" ht="15.75">
      <c r="A153" s="59" t="s">
        <v>447</v>
      </c>
      <c r="B153" s="62" t="s">
        <v>151</v>
      </c>
      <c r="C153" s="123" t="s">
        <v>525</v>
      </c>
      <c r="D153" s="123" t="s">
        <v>402</v>
      </c>
      <c r="E153" s="122" t="s">
        <v>544</v>
      </c>
      <c r="F153" s="122"/>
      <c r="G153" s="64">
        <f>G154+G155</f>
        <v>87.5</v>
      </c>
    </row>
    <row r="154" spans="1:7" ht="31.5">
      <c r="A154" s="61" t="s">
        <v>414</v>
      </c>
      <c r="B154" s="62" t="s">
        <v>151</v>
      </c>
      <c r="C154" s="123" t="s">
        <v>525</v>
      </c>
      <c r="D154" s="123" t="s">
        <v>402</v>
      </c>
      <c r="E154" s="122" t="s">
        <v>544</v>
      </c>
      <c r="F154" s="122">
        <v>242</v>
      </c>
      <c r="G154" s="64">
        <v>21.3</v>
      </c>
    </row>
    <row r="155" spans="1:7" ht="31.5">
      <c r="A155" s="61" t="s">
        <v>415</v>
      </c>
      <c r="B155" s="62" t="s">
        <v>151</v>
      </c>
      <c r="C155" s="123" t="s">
        <v>525</v>
      </c>
      <c r="D155" s="123" t="s">
        <v>402</v>
      </c>
      <c r="E155" s="122" t="s">
        <v>544</v>
      </c>
      <c r="F155" s="136">
        <v>244</v>
      </c>
      <c r="G155" s="64">
        <v>66.2</v>
      </c>
    </row>
    <row r="156" spans="1:7" ht="47.25">
      <c r="A156" s="69" t="s">
        <v>545</v>
      </c>
      <c r="B156" s="62" t="s">
        <v>151</v>
      </c>
      <c r="C156" s="123"/>
      <c r="D156" s="123"/>
      <c r="E156" s="144" t="s">
        <v>546</v>
      </c>
      <c r="F156" s="144"/>
      <c r="G156" s="73">
        <f>G157</f>
        <v>331.8</v>
      </c>
    </row>
    <row r="157" spans="1:7" ht="15.75">
      <c r="A157" s="2" t="s">
        <v>129</v>
      </c>
      <c r="B157" s="62" t="s">
        <v>151</v>
      </c>
      <c r="C157" s="123" t="s">
        <v>525</v>
      </c>
      <c r="D157" s="123" t="s">
        <v>402</v>
      </c>
      <c r="E157" s="122"/>
      <c r="F157" s="122"/>
      <c r="G157" s="64">
        <f>G158+G162+G164</f>
        <v>331.8</v>
      </c>
    </row>
    <row r="158" spans="1:7" ht="15.75">
      <c r="A158" s="59" t="s">
        <v>547</v>
      </c>
      <c r="B158" s="62" t="s">
        <v>151</v>
      </c>
      <c r="C158" s="123" t="s">
        <v>525</v>
      </c>
      <c r="D158" s="123" t="s">
        <v>402</v>
      </c>
      <c r="E158" s="122" t="s">
        <v>548</v>
      </c>
      <c r="F158" s="122"/>
      <c r="G158" s="64">
        <f>G159+G160+G161</f>
        <v>91</v>
      </c>
    </row>
    <row r="159" spans="1:7" ht="15.75">
      <c r="A159" s="2" t="s">
        <v>446</v>
      </c>
      <c r="B159" s="62" t="s">
        <v>151</v>
      </c>
      <c r="C159" s="123" t="s">
        <v>525</v>
      </c>
      <c r="D159" s="123" t="s">
        <v>402</v>
      </c>
      <c r="E159" s="122" t="s">
        <v>548</v>
      </c>
      <c r="F159" s="122">
        <v>112</v>
      </c>
      <c r="G159" s="64">
        <v>10</v>
      </c>
    </row>
    <row r="160" spans="1:7" ht="31.5">
      <c r="A160" s="61" t="s">
        <v>414</v>
      </c>
      <c r="B160" s="62" t="s">
        <v>151</v>
      </c>
      <c r="C160" s="123" t="s">
        <v>525</v>
      </c>
      <c r="D160" s="123" t="s">
        <v>402</v>
      </c>
      <c r="E160" s="122" t="s">
        <v>548</v>
      </c>
      <c r="F160" s="122">
        <v>242</v>
      </c>
      <c r="G160" s="64">
        <v>15</v>
      </c>
    </row>
    <row r="161" spans="1:7" ht="31.5">
      <c r="A161" s="61" t="s">
        <v>415</v>
      </c>
      <c r="B161" s="62" t="s">
        <v>151</v>
      </c>
      <c r="C161" s="123" t="s">
        <v>525</v>
      </c>
      <c r="D161" s="123" t="s">
        <v>402</v>
      </c>
      <c r="E161" s="122" t="s">
        <v>548</v>
      </c>
      <c r="F161" s="122">
        <v>244</v>
      </c>
      <c r="G161" s="64">
        <v>66</v>
      </c>
    </row>
    <row r="162" spans="1:7" ht="15.75">
      <c r="A162" s="59" t="s">
        <v>549</v>
      </c>
      <c r="B162" s="62" t="s">
        <v>151</v>
      </c>
      <c r="C162" s="123" t="s">
        <v>525</v>
      </c>
      <c r="D162" s="123" t="s">
        <v>402</v>
      </c>
      <c r="E162" s="122" t="s">
        <v>550</v>
      </c>
      <c r="F162" s="122"/>
      <c r="G162" s="64">
        <f>G163</f>
        <v>20</v>
      </c>
    </row>
    <row r="163" spans="1:7" ht="31.5">
      <c r="A163" s="61" t="s">
        <v>415</v>
      </c>
      <c r="B163" s="62" t="s">
        <v>151</v>
      </c>
      <c r="C163" s="123" t="s">
        <v>525</v>
      </c>
      <c r="D163" s="123" t="s">
        <v>402</v>
      </c>
      <c r="E163" s="122" t="s">
        <v>550</v>
      </c>
      <c r="F163" s="122">
        <v>244</v>
      </c>
      <c r="G163" s="64">
        <v>20</v>
      </c>
    </row>
    <row r="164" spans="1:7" ht="31.5">
      <c r="A164" s="68" t="s">
        <v>532</v>
      </c>
      <c r="B164" s="62" t="s">
        <v>151</v>
      </c>
      <c r="C164" s="123" t="s">
        <v>525</v>
      </c>
      <c r="D164" s="123" t="s">
        <v>402</v>
      </c>
      <c r="E164" s="122" t="s">
        <v>551</v>
      </c>
      <c r="F164" s="122"/>
      <c r="G164" s="64">
        <f>G165+G166</f>
        <v>220.8</v>
      </c>
    </row>
    <row r="165" spans="1:7" ht="31.5">
      <c r="A165" s="61" t="s">
        <v>414</v>
      </c>
      <c r="B165" s="62" t="s">
        <v>151</v>
      </c>
      <c r="C165" s="123" t="s">
        <v>525</v>
      </c>
      <c r="D165" s="123" t="s">
        <v>402</v>
      </c>
      <c r="E165" s="122" t="s">
        <v>551</v>
      </c>
      <c r="F165" s="122">
        <v>242</v>
      </c>
      <c r="G165" s="64">
        <v>34.8</v>
      </c>
    </row>
    <row r="166" spans="1:7" ht="31.5">
      <c r="A166" s="61" t="s">
        <v>415</v>
      </c>
      <c r="B166" s="62" t="s">
        <v>151</v>
      </c>
      <c r="C166" s="123" t="s">
        <v>525</v>
      </c>
      <c r="D166" s="123" t="s">
        <v>402</v>
      </c>
      <c r="E166" s="122" t="s">
        <v>551</v>
      </c>
      <c r="F166" s="122">
        <v>244</v>
      </c>
      <c r="G166" s="64">
        <v>186</v>
      </c>
    </row>
    <row r="167" spans="1:7" ht="63">
      <c r="A167" s="85" t="s">
        <v>552</v>
      </c>
      <c r="B167" s="62" t="s">
        <v>151</v>
      </c>
      <c r="C167" s="151"/>
      <c r="D167" s="151"/>
      <c r="E167" s="122" t="s">
        <v>553</v>
      </c>
      <c r="F167" s="122"/>
      <c r="G167" s="64">
        <f>G168+G171+G174</f>
        <v>1195.25</v>
      </c>
    </row>
    <row r="168" spans="1:7" ht="31.5">
      <c r="A168" s="87" t="s">
        <v>148</v>
      </c>
      <c r="B168" s="62" t="s">
        <v>151</v>
      </c>
      <c r="C168" s="123" t="s">
        <v>403</v>
      </c>
      <c r="D168" s="123" t="s">
        <v>554</v>
      </c>
      <c r="E168" s="118"/>
      <c r="F168" s="118"/>
      <c r="G168" s="64">
        <f>G169</f>
        <v>126.25</v>
      </c>
    </row>
    <row r="169" spans="1:7" ht="31.5">
      <c r="A169" s="85" t="s">
        <v>555</v>
      </c>
      <c r="B169" s="62" t="s">
        <v>151</v>
      </c>
      <c r="C169" s="123" t="s">
        <v>403</v>
      </c>
      <c r="D169" s="123" t="s">
        <v>554</v>
      </c>
      <c r="E169" s="122" t="s">
        <v>556</v>
      </c>
      <c r="F169" s="122"/>
      <c r="G169" s="64">
        <f>G170</f>
        <v>126.25</v>
      </c>
    </row>
    <row r="170" spans="1:7" ht="31.5">
      <c r="A170" s="61" t="s">
        <v>415</v>
      </c>
      <c r="B170" s="62" t="s">
        <v>151</v>
      </c>
      <c r="C170" s="123" t="s">
        <v>403</v>
      </c>
      <c r="D170" s="123" t="s">
        <v>554</v>
      </c>
      <c r="E170" s="122" t="s">
        <v>556</v>
      </c>
      <c r="F170" s="122">
        <v>244</v>
      </c>
      <c r="G170" s="64">
        <v>126.25</v>
      </c>
    </row>
    <row r="171" spans="1:7" ht="15.75">
      <c r="A171" s="61" t="s">
        <v>124</v>
      </c>
      <c r="B171" s="62" t="s">
        <v>151</v>
      </c>
      <c r="C171" s="123" t="s">
        <v>402</v>
      </c>
      <c r="D171" s="123" t="s">
        <v>452</v>
      </c>
      <c r="E171" s="122"/>
      <c r="F171" s="122"/>
      <c r="G171" s="64">
        <f>G172</f>
        <v>200</v>
      </c>
    </row>
    <row r="172" spans="1:7" ht="31.5">
      <c r="A172" s="85" t="s">
        <v>555</v>
      </c>
      <c r="B172" s="62" t="s">
        <v>151</v>
      </c>
      <c r="C172" s="123" t="s">
        <v>402</v>
      </c>
      <c r="D172" s="123" t="s">
        <v>452</v>
      </c>
      <c r="E172" s="122" t="s">
        <v>556</v>
      </c>
      <c r="F172" s="122"/>
      <c r="G172" s="64">
        <f>G173</f>
        <v>200</v>
      </c>
    </row>
    <row r="173" spans="1:7" ht="31.5">
      <c r="A173" s="61" t="s">
        <v>415</v>
      </c>
      <c r="B173" s="62" t="s">
        <v>151</v>
      </c>
      <c r="C173" s="123" t="s">
        <v>402</v>
      </c>
      <c r="D173" s="123" t="s">
        <v>452</v>
      </c>
      <c r="E173" s="122" t="s">
        <v>556</v>
      </c>
      <c r="F173" s="122">
        <v>244</v>
      </c>
      <c r="G173" s="64">
        <v>200</v>
      </c>
    </row>
    <row r="174" spans="1:7" ht="31.5">
      <c r="A174" s="87" t="s">
        <v>148</v>
      </c>
      <c r="B174" s="62" t="s">
        <v>151</v>
      </c>
      <c r="C174" s="123" t="s">
        <v>403</v>
      </c>
      <c r="D174" s="123" t="s">
        <v>554</v>
      </c>
      <c r="E174" s="122"/>
      <c r="F174" s="122"/>
      <c r="G174" s="64">
        <f>G175+G177+G179</f>
        <v>869</v>
      </c>
    </row>
    <row r="175" spans="1:7" ht="15.75">
      <c r="A175" s="85" t="s">
        <v>557</v>
      </c>
      <c r="B175" s="62" t="s">
        <v>151</v>
      </c>
      <c r="C175" s="123" t="s">
        <v>403</v>
      </c>
      <c r="D175" s="123" t="s">
        <v>554</v>
      </c>
      <c r="E175" s="122" t="s">
        <v>558</v>
      </c>
      <c r="F175" s="122"/>
      <c r="G175" s="64">
        <f>G176</f>
        <v>150</v>
      </c>
    </row>
    <row r="176" spans="1:7" ht="31.5">
      <c r="A176" s="61" t="s">
        <v>415</v>
      </c>
      <c r="B176" s="62" t="s">
        <v>151</v>
      </c>
      <c r="C176" s="123" t="s">
        <v>403</v>
      </c>
      <c r="D176" s="123" t="s">
        <v>554</v>
      </c>
      <c r="E176" s="122" t="s">
        <v>558</v>
      </c>
      <c r="F176" s="122">
        <v>244</v>
      </c>
      <c r="G176" s="64">
        <v>150</v>
      </c>
    </row>
    <row r="177" spans="1:7" ht="15.75">
      <c r="A177" s="85" t="s">
        <v>559</v>
      </c>
      <c r="B177" s="62" t="s">
        <v>151</v>
      </c>
      <c r="C177" s="123" t="s">
        <v>403</v>
      </c>
      <c r="D177" s="123" t="s">
        <v>554</v>
      </c>
      <c r="E177" s="122" t="s">
        <v>560</v>
      </c>
      <c r="F177" s="122"/>
      <c r="G177" s="64">
        <f>G178</f>
        <v>529</v>
      </c>
    </row>
    <row r="178" spans="1:7" ht="31.5">
      <c r="A178" s="61" t="s">
        <v>415</v>
      </c>
      <c r="B178" s="62" t="s">
        <v>151</v>
      </c>
      <c r="C178" s="123" t="s">
        <v>403</v>
      </c>
      <c r="D178" s="123" t="s">
        <v>554</v>
      </c>
      <c r="E178" s="122" t="s">
        <v>560</v>
      </c>
      <c r="F178" s="122">
        <v>244</v>
      </c>
      <c r="G178" s="64">
        <v>529</v>
      </c>
    </row>
    <row r="179" spans="1:7" ht="15.75">
      <c r="A179" s="85" t="s">
        <v>561</v>
      </c>
      <c r="B179" s="62" t="s">
        <v>151</v>
      </c>
      <c r="C179" s="123" t="s">
        <v>403</v>
      </c>
      <c r="D179" s="123" t="s">
        <v>554</v>
      </c>
      <c r="E179" s="122" t="s">
        <v>562</v>
      </c>
      <c r="F179" s="122"/>
      <c r="G179" s="64">
        <f>G180</f>
        <v>190</v>
      </c>
    </row>
    <row r="180" spans="1:7" ht="31.5">
      <c r="A180" s="61" t="s">
        <v>415</v>
      </c>
      <c r="B180" s="62" t="s">
        <v>151</v>
      </c>
      <c r="C180" s="123" t="s">
        <v>403</v>
      </c>
      <c r="D180" s="123" t="s">
        <v>554</v>
      </c>
      <c r="E180" s="122" t="s">
        <v>562</v>
      </c>
      <c r="F180" s="122">
        <v>244</v>
      </c>
      <c r="G180" s="64">
        <v>190</v>
      </c>
    </row>
    <row r="181" spans="1:7" ht="63">
      <c r="A181" s="68" t="s">
        <v>563</v>
      </c>
      <c r="B181" s="62" t="s">
        <v>151</v>
      </c>
      <c r="C181" s="123"/>
      <c r="D181" s="123"/>
      <c r="E181" s="122" t="s">
        <v>564</v>
      </c>
      <c r="F181" s="122"/>
      <c r="G181" s="64">
        <f>G182+G185+G188</f>
        <v>35235.399999999994</v>
      </c>
    </row>
    <row r="182" spans="1:7" ht="15.75">
      <c r="A182" s="61" t="s">
        <v>128</v>
      </c>
      <c r="B182" s="62"/>
      <c r="C182" s="123" t="s">
        <v>432</v>
      </c>
      <c r="D182" s="123" t="s">
        <v>403</v>
      </c>
      <c r="E182" s="118"/>
      <c r="F182" s="122"/>
      <c r="G182" s="64">
        <f>G183</f>
        <v>1670</v>
      </c>
    </row>
    <row r="183" spans="1:7" ht="15.75">
      <c r="A183" s="59" t="s">
        <v>565</v>
      </c>
      <c r="B183" s="62" t="s">
        <v>151</v>
      </c>
      <c r="C183" s="123" t="s">
        <v>432</v>
      </c>
      <c r="D183" s="123" t="s">
        <v>403</v>
      </c>
      <c r="E183" s="122" t="s">
        <v>566</v>
      </c>
      <c r="F183" s="122"/>
      <c r="G183" s="64">
        <f>G184</f>
        <v>1670</v>
      </c>
    </row>
    <row r="184" spans="1:7" ht="31.5">
      <c r="A184" s="61" t="s">
        <v>415</v>
      </c>
      <c r="B184" s="62" t="s">
        <v>151</v>
      </c>
      <c r="C184" s="123" t="s">
        <v>432</v>
      </c>
      <c r="D184" s="123" t="s">
        <v>403</v>
      </c>
      <c r="E184" s="122" t="s">
        <v>566</v>
      </c>
      <c r="F184" s="122">
        <v>244</v>
      </c>
      <c r="G184" s="64">
        <v>1670</v>
      </c>
    </row>
    <row r="185" spans="1:7" ht="15.75">
      <c r="A185" s="2" t="s">
        <v>345</v>
      </c>
      <c r="B185" s="62"/>
      <c r="C185" s="123" t="s">
        <v>428</v>
      </c>
      <c r="D185" s="123" t="s">
        <v>554</v>
      </c>
      <c r="E185" s="122"/>
      <c r="F185" s="122"/>
      <c r="G185" s="64">
        <f>G186</f>
        <v>7649.3</v>
      </c>
    </row>
    <row r="186" spans="1:7" ht="15.75">
      <c r="A186" s="59" t="s">
        <v>567</v>
      </c>
      <c r="B186" s="62" t="s">
        <v>151</v>
      </c>
      <c r="C186" s="123" t="s">
        <v>428</v>
      </c>
      <c r="D186" s="123" t="s">
        <v>554</v>
      </c>
      <c r="E186" s="122" t="s">
        <v>568</v>
      </c>
      <c r="F186" s="122"/>
      <c r="G186" s="64">
        <f>G187</f>
        <v>7649.3</v>
      </c>
    </row>
    <row r="187" spans="1:7" ht="31.5">
      <c r="A187" s="61" t="s">
        <v>415</v>
      </c>
      <c r="B187" s="62" t="s">
        <v>151</v>
      </c>
      <c r="C187" s="123" t="s">
        <v>428</v>
      </c>
      <c r="D187" s="123" t="s">
        <v>554</v>
      </c>
      <c r="E187" s="122" t="s">
        <v>568</v>
      </c>
      <c r="F187" s="122">
        <v>244</v>
      </c>
      <c r="G187" s="64">
        <v>7649.3</v>
      </c>
    </row>
    <row r="188" spans="1:7" ht="15.75">
      <c r="A188" s="61" t="s">
        <v>128</v>
      </c>
      <c r="B188" s="62" t="s">
        <v>151</v>
      </c>
      <c r="C188" s="123" t="s">
        <v>432</v>
      </c>
      <c r="D188" s="123" t="s">
        <v>403</v>
      </c>
      <c r="E188" s="122"/>
      <c r="F188" s="122"/>
      <c r="G188" s="64">
        <f>G189</f>
        <v>25916.1</v>
      </c>
    </row>
    <row r="189" spans="1:7" ht="15.75">
      <c r="A189" s="59" t="s">
        <v>569</v>
      </c>
      <c r="B189" s="62" t="s">
        <v>151</v>
      </c>
      <c r="C189" s="123" t="s">
        <v>432</v>
      </c>
      <c r="D189" s="123" t="s">
        <v>403</v>
      </c>
      <c r="E189" s="122" t="s">
        <v>570</v>
      </c>
      <c r="F189" s="122" t="s">
        <v>571</v>
      </c>
      <c r="G189" s="64">
        <f>G190+G191</f>
        <v>25916.1</v>
      </c>
    </row>
    <row r="190" spans="1:7" ht="31.5">
      <c r="A190" s="2" t="s">
        <v>434</v>
      </c>
      <c r="B190" s="62" t="s">
        <v>151</v>
      </c>
      <c r="C190" s="123" t="s">
        <v>432</v>
      </c>
      <c r="D190" s="123" t="s">
        <v>403</v>
      </c>
      <c r="E190" s="122" t="s">
        <v>570</v>
      </c>
      <c r="F190" s="122">
        <v>243</v>
      </c>
      <c r="G190" s="64">
        <v>17992.8</v>
      </c>
    </row>
    <row r="191" spans="1:7" ht="31.5">
      <c r="A191" s="61" t="s">
        <v>415</v>
      </c>
      <c r="B191" s="62" t="s">
        <v>151</v>
      </c>
      <c r="C191" s="123" t="s">
        <v>432</v>
      </c>
      <c r="D191" s="123" t="s">
        <v>403</v>
      </c>
      <c r="E191" s="122" t="s">
        <v>570</v>
      </c>
      <c r="F191" s="122">
        <v>244</v>
      </c>
      <c r="G191" s="64">
        <v>7923.3</v>
      </c>
    </row>
    <row r="192" spans="1:7" ht="63">
      <c r="A192" s="68" t="s">
        <v>572</v>
      </c>
      <c r="B192" s="62" t="s">
        <v>151</v>
      </c>
      <c r="C192" s="123"/>
      <c r="D192" s="123"/>
      <c r="E192" s="122" t="s">
        <v>573</v>
      </c>
      <c r="F192" s="122"/>
      <c r="G192" s="64">
        <f>G193</f>
        <v>30</v>
      </c>
    </row>
    <row r="193" spans="1:7" ht="15.75">
      <c r="A193" s="2" t="s">
        <v>125</v>
      </c>
      <c r="B193" s="62" t="s">
        <v>151</v>
      </c>
      <c r="C193" s="123" t="s">
        <v>428</v>
      </c>
      <c r="D193" s="123" t="s">
        <v>429</v>
      </c>
      <c r="E193" s="122"/>
      <c r="F193" s="122"/>
      <c r="G193" s="64">
        <f>G194</f>
        <v>30</v>
      </c>
    </row>
    <row r="194" spans="1:7" ht="31.5">
      <c r="A194" s="68" t="s">
        <v>574</v>
      </c>
      <c r="B194" s="62" t="s">
        <v>151</v>
      </c>
      <c r="C194" s="123" t="s">
        <v>428</v>
      </c>
      <c r="D194" s="123" t="s">
        <v>429</v>
      </c>
      <c r="E194" s="122" t="s">
        <v>575</v>
      </c>
      <c r="F194" s="122"/>
      <c r="G194" s="64">
        <f>G195</f>
        <v>30</v>
      </c>
    </row>
    <row r="195" spans="1:7" ht="15.75">
      <c r="A195" s="2" t="s">
        <v>471</v>
      </c>
      <c r="B195" s="62" t="s">
        <v>151</v>
      </c>
      <c r="C195" s="123" t="s">
        <v>428</v>
      </c>
      <c r="D195" s="123" t="s">
        <v>429</v>
      </c>
      <c r="E195" s="122" t="s">
        <v>575</v>
      </c>
      <c r="F195" s="122">
        <v>852</v>
      </c>
      <c r="G195" s="64">
        <v>30</v>
      </c>
    </row>
    <row r="196" spans="1:7" ht="15.75">
      <c r="A196" s="61" t="s">
        <v>145</v>
      </c>
      <c r="B196" s="62" t="s">
        <v>151</v>
      </c>
      <c r="C196" s="123"/>
      <c r="D196" s="123"/>
      <c r="E196" s="96" t="s">
        <v>399</v>
      </c>
      <c r="F196" s="96"/>
      <c r="G196" s="90">
        <f>G197+G201+G210</f>
        <v>13376.1</v>
      </c>
    </row>
    <row r="197" spans="1:7" ht="47.25">
      <c r="A197" s="65" t="s">
        <v>576</v>
      </c>
      <c r="B197" s="62" t="s">
        <v>151</v>
      </c>
      <c r="C197" s="123"/>
      <c r="D197" s="123"/>
      <c r="E197" s="91" t="s">
        <v>577</v>
      </c>
      <c r="F197" s="91"/>
      <c r="G197" s="93">
        <f>G198</f>
        <v>1458.2</v>
      </c>
    </row>
    <row r="198" spans="1:7" ht="47.25">
      <c r="A198" s="61" t="s">
        <v>578</v>
      </c>
      <c r="B198" s="62" t="s">
        <v>151</v>
      </c>
      <c r="C198" s="123" t="s">
        <v>402</v>
      </c>
      <c r="D198" s="123" t="s">
        <v>428</v>
      </c>
      <c r="E198" s="94"/>
      <c r="F198" s="94"/>
      <c r="G198" s="90">
        <f>G199</f>
        <v>1458.2</v>
      </c>
    </row>
    <row r="199" spans="1:7" ht="63">
      <c r="A199" s="61" t="s">
        <v>579</v>
      </c>
      <c r="B199" s="62" t="s">
        <v>151</v>
      </c>
      <c r="C199" s="123" t="s">
        <v>402</v>
      </c>
      <c r="D199" s="123" t="s">
        <v>428</v>
      </c>
      <c r="E199" s="96" t="s">
        <v>580</v>
      </c>
      <c r="F199" s="96"/>
      <c r="G199" s="90">
        <f>G200</f>
        <v>1458.2</v>
      </c>
    </row>
    <row r="200" spans="1:7" ht="31.5">
      <c r="A200" s="61" t="s">
        <v>406</v>
      </c>
      <c r="B200" s="62" t="s">
        <v>151</v>
      </c>
      <c r="C200" s="123" t="s">
        <v>402</v>
      </c>
      <c r="D200" s="123" t="s">
        <v>428</v>
      </c>
      <c r="E200" s="96" t="s">
        <v>580</v>
      </c>
      <c r="F200" s="96">
        <v>121</v>
      </c>
      <c r="G200" s="90">
        <v>1458.2</v>
      </c>
    </row>
    <row r="201" spans="1:7" ht="31.5">
      <c r="A201" s="65" t="s">
        <v>410</v>
      </c>
      <c r="B201" s="62" t="s">
        <v>151</v>
      </c>
      <c r="C201" s="123"/>
      <c r="D201" s="123"/>
      <c r="E201" s="91" t="s">
        <v>411</v>
      </c>
      <c r="F201" s="91"/>
      <c r="G201" s="93">
        <f>G202</f>
        <v>10959.9</v>
      </c>
    </row>
    <row r="202" spans="1:7" ht="47.25">
      <c r="A202" s="61" t="s">
        <v>578</v>
      </c>
      <c r="B202" s="62" t="s">
        <v>151</v>
      </c>
      <c r="C202" s="123" t="s">
        <v>402</v>
      </c>
      <c r="D202" s="123" t="s">
        <v>428</v>
      </c>
      <c r="E202" s="94"/>
      <c r="F202" s="94"/>
      <c r="G202" s="90">
        <f>G203+G205</f>
        <v>10959.9</v>
      </c>
    </row>
    <row r="203" spans="1:7" ht="47.25">
      <c r="A203" s="61" t="s">
        <v>581</v>
      </c>
      <c r="B203" s="62" t="s">
        <v>151</v>
      </c>
      <c r="C203" s="123" t="s">
        <v>402</v>
      </c>
      <c r="D203" s="123" t="s">
        <v>428</v>
      </c>
      <c r="E203" s="96" t="s">
        <v>582</v>
      </c>
      <c r="F203" s="96"/>
      <c r="G203" s="90">
        <f>G204</f>
        <v>6622.4</v>
      </c>
    </row>
    <row r="204" spans="1:7" ht="31.5">
      <c r="A204" s="61" t="s">
        <v>406</v>
      </c>
      <c r="B204" s="62" t="s">
        <v>151</v>
      </c>
      <c r="C204" s="123" t="s">
        <v>402</v>
      </c>
      <c r="D204" s="123" t="s">
        <v>428</v>
      </c>
      <c r="E204" s="96" t="s">
        <v>582</v>
      </c>
      <c r="F204" s="96">
        <v>121</v>
      </c>
      <c r="G204" s="90">
        <v>6622.4</v>
      </c>
    </row>
    <row r="205" spans="1:7" ht="47.25">
      <c r="A205" s="61" t="s">
        <v>412</v>
      </c>
      <c r="B205" s="62" t="s">
        <v>151</v>
      </c>
      <c r="C205" s="123" t="s">
        <v>402</v>
      </c>
      <c r="D205" s="123" t="s">
        <v>428</v>
      </c>
      <c r="E205" s="96" t="s">
        <v>413</v>
      </c>
      <c r="F205" s="96"/>
      <c r="G205" s="90">
        <f>G206+G207+G208+G209</f>
        <v>4337.5</v>
      </c>
    </row>
    <row r="206" spans="1:7" ht="31.5">
      <c r="A206" s="61" t="s">
        <v>409</v>
      </c>
      <c r="B206" s="62" t="s">
        <v>151</v>
      </c>
      <c r="C206" s="123" t="s">
        <v>402</v>
      </c>
      <c r="D206" s="123" t="s">
        <v>428</v>
      </c>
      <c r="E206" s="96" t="s">
        <v>413</v>
      </c>
      <c r="F206" s="96">
        <v>122</v>
      </c>
      <c r="G206" s="90">
        <v>57.6</v>
      </c>
    </row>
    <row r="207" spans="1:7" ht="31.5">
      <c r="A207" s="61" t="s">
        <v>414</v>
      </c>
      <c r="B207" s="62" t="s">
        <v>151</v>
      </c>
      <c r="C207" s="123" t="s">
        <v>402</v>
      </c>
      <c r="D207" s="123" t="s">
        <v>428</v>
      </c>
      <c r="E207" s="96" t="s">
        <v>413</v>
      </c>
      <c r="F207" s="96">
        <v>242</v>
      </c>
      <c r="G207" s="90">
        <f>715.2+17.6</f>
        <v>732.8000000000001</v>
      </c>
    </row>
    <row r="208" spans="1:7" ht="31.5">
      <c r="A208" s="61" t="s">
        <v>415</v>
      </c>
      <c r="B208" s="62" t="s">
        <v>151</v>
      </c>
      <c r="C208" s="123" t="s">
        <v>402</v>
      </c>
      <c r="D208" s="123" t="s">
        <v>428</v>
      </c>
      <c r="E208" s="96" t="s">
        <v>413</v>
      </c>
      <c r="F208" s="96">
        <v>244</v>
      </c>
      <c r="G208" s="90">
        <f>2981.6+223.6+136.9</f>
        <v>3342.1</v>
      </c>
    </row>
    <row r="209" spans="1:7" ht="15.75">
      <c r="A209" s="61" t="s">
        <v>416</v>
      </c>
      <c r="B209" s="62" t="s">
        <v>151</v>
      </c>
      <c r="C209" s="123" t="s">
        <v>402</v>
      </c>
      <c r="D209" s="123" t="s">
        <v>428</v>
      </c>
      <c r="E209" s="96" t="s">
        <v>413</v>
      </c>
      <c r="F209" s="96">
        <v>852</v>
      </c>
      <c r="G209" s="90">
        <v>205</v>
      </c>
    </row>
    <row r="210" spans="1:7" ht="31.5">
      <c r="A210" s="65" t="s">
        <v>583</v>
      </c>
      <c r="B210" s="62" t="s">
        <v>151</v>
      </c>
      <c r="C210" s="123" t="s">
        <v>402</v>
      </c>
      <c r="D210" s="123" t="s">
        <v>428</v>
      </c>
      <c r="E210" s="91" t="s">
        <v>584</v>
      </c>
      <c r="F210" s="91"/>
      <c r="G210" s="93">
        <f>G211+G215</f>
        <v>958</v>
      </c>
    </row>
    <row r="211" spans="1:7" ht="47.25">
      <c r="A211" s="61" t="s">
        <v>578</v>
      </c>
      <c r="B211" s="62" t="s">
        <v>151</v>
      </c>
      <c r="C211" s="123" t="s">
        <v>402</v>
      </c>
      <c r="D211" s="123" t="s">
        <v>428</v>
      </c>
      <c r="E211" s="94"/>
      <c r="F211" s="94"/>
      <c r="G211" s="90">
        <f>G212</f>
        <v>546.7</v>
      </c>
    </row>
    <row r="212" spans="1:7" ht="63">
      <c r="A212" s="61" t="s">
        <v>585</v>
      </c>
      <c r="B212" s="62" t="s">
        <v>151</v>
      </c>
      <c r="C212" s="123" t="s">
        <v>402</v>
      </c>
      <c r="D212" s="123" t="s">
        <v>428</v>
      </c>
      <c r="E212" s="96" t="s">
        <v>586</v>
      </c>
      <c r="F212" s="96"/>
      <c r="G212" s="90">
        <f>G213+G214</f>
        <v>546.7</v>
      </c>
    </row>
    <row r="213" spans="1:7" ht="31.5">
      <c r="A213" s="61" t="s">
        <v>406</v>
      </c>
      <c r="B213" s="62" t="s">
        <v>151</v>
      </c>
      <c r="C213" s="123" t="s">
        <v>402</v>
      </c>
      <c r="D213" s="123" t="s">
        <v>428</v>
      </c>
      <c r="E213" s="96" t="s">
        <v>586</v>
      </c>
      <c r="F213" s="96">
        <v>121</v>
      </c>
      <c r="G213" s="90">
        <v>501.5</v>
      </c>
    </row>
    <row r="214" spans="1:7" ht="31.5">
      <c r="A214" s="61" t="s">
        <v>415</v>
      </c>
      <c r="B214" s="62" t="s">
        <v>151</v>
      </c>
      <c r="C214" s="123" t="s">
        <v>402</v>
      </c>
      <c r="D214" s="123" t="s">
        <v>428</v>
      </c>
      <c r="E214" s="96" t="s">
        <v>586</v>
      </c>
      <c r="F214" s="96">
        <v>244</v>
      </c>
      <c r="G214" s="90">
        <v>45.2</v>
      </c>
    </row>
    <row r="215" spans="1:7" ht="15.75">
      <c r="A215" s="98" t="s">
        <v>349</v>
      </c>
      <c r="B215" s="62" t="s">
        <v>151</v>
      </c>
      <c r="C215" s="123" t="s">
        <v>437</v>
      </c>
      <c r="D215" s="123" t="s">
        <v>403</v>
      </c>
      <c r="E215" s="96"/>
      <c r="F215" s="96"/>
      <c r="G215" s="90">
        <f>G216</f>
        <v>411.29999999999995</v>
      </c>
    </row>
    <row r="216" spans="1:7" ht="47.25">
      <c r="A216" s="61" t="s">
        <v>587</v>
      </c>
      <c r="B216" s="62" t="s">
        <v>151</v>
      </c>
      <c r="C216" s="123" t="s">
        <v>437</v>
      </c>
      <c r="D216" s="123" t="s">
        <v>403</v>
      </c>
      <c r="E216" s="96" t="s">
        <v>588</v>
      </c>
      <c r="F216" s="96"/>
      <c r="G216" s="90">
        <f>G217+G218+G219+G220</f>
        <v>411.29999999999995</v>
      </c>
    </row>
    <row r="217" spans="1:7" ht="31.5">
      <c r="A217" s="61" t="s">
        <v>406</v>
      </c>
      <c r="B217" s="62" t="s">
        <v>151</v>
      </c>
      <c r="C217" s="123" t="s">
        <v>437</v>
      </c>
      <c r="D217" s="123" t="s">
        <v>403</v>
      </c>
      <c r="E217" s="96" t="s">
        <v>588</v>
      </c>
      <c r="F217" s="96">
        <v>121</v>
      </c>
      <c r="G217" s="90">
        <v>382.4</v>
      </c>
    </row>
    <row r="218" spans="1:7" ht="31.5">
      <c r="A218" s="61" t="s">
        <v>409</v>
      </c>
      <c r="B218" s="62" t="s">
        <v>151</v>
      </c>
      <c r="C218" s="123" t="s">
        <v>437</v>
      </c>
      <c r="D218" s="123" t="s">
        <v>403</v>
      </c>
      <c r="E218" s="96" t="s">
        <v>588</v>
      </c>
      <c r="F218" s="96">
        <v>122</v>
      </c>
      <c r="G218" s="90">
        <v>3.5</v>
      </c>
    </row>
    <row r="219" spans="1:7" ht="31.5">
      <c r="A219" s="61" t="s">
        <v>414</v>
      </c>
      <c r="B219" s="62" t="s">
        <v>151</v>
      </c>
      <c r="C219" s="123" t="s">
        <v>437</v>
      </c>
      <c r="D219" s="123" t="s">
        <v>403</v>
      </c>
      <c r="E219" s="96" t="s">
        <v>588</v>
      </c>
      <c r="F219" s="96">
        <v>242</v>
      </c>
      <c r="G219" s="90">
        <v>12</v>
      </c>
    </row>
    <row r="220" spans="1:7" ht="31.5">
      <c r="A220" s="61" t="s">
        <v>415</v>
      </c>
      <c r="B220" s="62" t="s">
        <v>151</v>
      </c>
      <c r="C220" s="123" t="s">
        <v>437</v>
      </c>
      <c r="D220" s="123" t="s">
        <v>403</v>
      </c>
      <c r="E220" s="96" t="s">
        <v>588</v>
      </c>
      <c r="F220" s="96">
        <v>244</v>
      </c>
      <c r="G220" s="90">
        <v>13.4</v>
      </c>
    </row>
    <row r="221" spans="1:7" ht="47.25">
      <c r="A221" s="61" t="s">
        <v>417</v>
      </c>
      <c r="B221" s="62" t="s">
        <v>151</v>
      </c>
      <c r="C221" s="123"/>
      <c r="D221" s="123"/>
      <c r="E221" s="96" t="s">
        <v>418</v>
      </c>
      <c r="F221" s="96"/>
      <c r="G221" s="90">
        <f>G222</f>
        <v>53958.00000000001</v>
      </c>
    </row>
    <row r="222" spans="1:7" ht="15.75">
      <c r="A222" s="61" t="s">
        <v>419</v>
      </c>
      <c r="B222" s="62" t="s">
        <v>151</v>
      </c>
      <c r="C222" s="123"/>
      <c r="D222" s="123"/>
      <c r="E222" s="96" t="s">
        <v>420</v>
      </c>
      <c r="F222" s="96"/>
      <c r="G222" s="90">
        <f>G227+G234+G238+G241+G244+G247+G250+G253+G256+G259+G262+G265+G296+G223+G268+G274+G277+G281+G287+G290+G293+G284+G271</f>
        <v>53958.00000000001</v>
      </c>
    </row>
    <row r="223" spans="1:7" ht="63">
      <c r="A223" s="61" t="s">
        <v>91</v>
      </c>
      <c r="B223" s="62" t="s">
        <v>151</v>
      </c>
      <c r="C223" s="123"/>
      <c r="D223" s="123"/>
      <c r="E223" s="96" t="s">
        <v>590</v>
      </c>
      <c r="F223" s="96"/>
      <c r="G223" s="90">
        <f>G224</f>
        <v>600</v>
      </c>
    </row>
    <row r="224" spans="1:7" ht="15.75">
      <c r="A224" s="61" t="s">
        <v>347</v>
      </c>
      <c r="B224" s="62" t="s">
        <v>151</v>
      </c>
      <c r="C224" s="123" t="s">
        <v>432</v>
      </c>
      <c r="D224" s="123" t="s">
        <v>432</v>
      </c>
      <c r="E224" s="96"/>
      <c r="F224" s="96"/>
      <c r="G224" s="90">
        <f>G225+G226</f>
        <v>600</v>
      </c>
    </row>
    <row r="225" spans="1:7" ht="31.5">
      <c r="A225" s="61" t="s">
        <v>445</v>
      </c>
      <c r="B225" s="62" t="s">
        <v>151</v>
      </c>
      <c r="C225" s="123" t="s">
        <v>432</v>
      </c>
      <c r="D225" s="123" t="s">
        <v>432</v>
      </c>
      <c r="E225" s="96" t="s">
        <v>590</v>
      </c>
      <c r="F225" s="96">
        <v>111</v>
      </c>
      <c r="G225" s="90">
        <v>595</v>
      </c>
    </row>
    <row r="226" spans="1:7" ht="15.75">
      <c r="A226" s="2" t="s">
        <v>446</v>
      </c>
      <c r="B226" s="62" t="s">
        <v>151</v>
      </c>
      <c r="C226" s="123" t="s">
        <v>432</v>
      </c>
      <c r="D226" s="123" t="s">
        <v>432</v>
      </c>
      <c r="E226" s="96" t="s">
        <v>590</v>
      </c>
      <c r="F226" s="96">
        <v>112</v>
      </c>
      <c r="G226" s="90">
        <v>5</v>
      </c>
    </row>
    <row r="227" spans="1:7" ht="63">
      <c r="A227" s="61" t="s">
        <v>589</v>
      </c>
      <c r="B227" s="62" t="s">
        <v>151</v>
      </c>
      <c r="C227" s="123"/>
      <c r="D227" s="123"/>
      <c r="E227" s="96" t="s">
        <v>590</v>
      </c>
      <c r="F227" s="96"/>
      <c r="G227" s="90">
        <f>G229+G230+G231+G232+G233</f>
        <v>7415.6</v>
      </c>
    </row>
    <row r="228" spans="1:7" ht="15.75">
      <c r="A228" s="61" t="s">
        <v>124</v>
      </c>
      <c r="B228" s="62" t="s">
        <v>151</v>
      </c>
      <c r="C228" s="123" t="s">
        <v>402</v>
      </c>
      <c r="D228" s="123" t="s">
        <v>452</v>
      </c>
      <c r="E228" s="96"/>
      <c r="F228" s="96"/>
      <c r="G228" s="90">
        <f>G227</f>
        <v>7415.6</v>
      </c>
    </row>
    <row r="229" spans="1:7" ht="31.5">
      <c r="A229" s="61" t="s">
        <v>445</v>
      </c>
      <c r="B229" s="62" t="s">
        <v>151</v>
      </c>
      <c r="C229" s="123" t="s">
        <v>402</v>
      </c>
      <c r="D229" s="123" t="s">
        <v>452</v>
      </c>
      <c r="E229" s="96" t="s">
        <v>590</v>
      </c>
      <c r="F229" s="96">
        <v>111</v>
      </c>
      <c r="G229" s="90">
        <v>4515.9</v>
      </c>
    </row>
    <row r="230" spans="1:7" ht="15.75">
      <c r="A230" s="2" t="s">
        <v>446</v>
      </c>
      <c r="B230" s="62" t="s">
        <v>151</v>
      </c>
      <c r="C230" s="123" t="s">
        <v>402</v>
      </c>
      <c r="D230" s="123" t="s">
        <v>452</v>
      </c>
      <c r="E230" s="96" t="s">
        <v>590</v>
      </c>
      <c r="F230" s="96">
        <v>112</v>
      </c>
      <c r="G230" s="90">
        <v>8</v>
      </c>
    </row>
    <row r="231" spans="1:7" ht="31.5">
      <c r="A231" s="61" t="s">
        <v>414</v>
      </c>
      <c r="B231" s="62" t="s">
        <v>151</v>
      </c>
      <c r="C231" s="123" t="s">
        <v>402</v>
      </c>
      <c r="D231" s="123" t="s">
        <v>452</v>
      </c>
      <c r="E231" s="96" t="s">
        <v>590</v>
      </c>
      <c r="F231" s="96">
        <v>242</v>
      </c>
      <c r="G231" s="90">
        <v>1159.3</v>
      </c>
    </row>
    <row r="232" spans="1:7" ht="31.5">
      <c r="A232" s="61" t="s">
        <v>415</v>
      </c>
      <c r="B232" s="62" t="s">
        <v>151</v>
      </c>
      <c r="C232" s="123" t="s">
        <v>402</v>
      </c>
      <c r="D232" s="123" t="s">
        <v>452</v>
      </c>
      <c r="E232" s="96" t="s">
        <v>590</v>
      </c>
      <c r="F232" s="96">
        <v>244</v>
      </c>
      <c r="G232" s="90">
        <f>1621.4+109</f>
        <v>1730.4</v>
      </c>
    </row>
    <row r="233" spans="1:7" ht="15.75">
      <c r="A233" s="61" t="s">
        <v>416</v>
      </c>
      <c r="B233" s="62" t="s">
        <v>151</v>
      </c>
      <c r="C233" s="123" t="s">
        <v>402</v>
      </c>
      <c r="D233" s="123" t="s">
        <v>452</v>
      </c>
      <c r="E233" s="96" t="s">
        <v>590</v>
      </c>
      <c r="F233" s="96">
        <v>852</v>
      </c>
      <c r="G233" s="90">
        <v>2</v>
      </c>
    </row>
    <row r="234" spans="1:7" ht="63">
      <c r="A234" s="61" t="s">
        <v>591</v>
      </c>
      <c r="B234" s="62" t="s">
        <v>151</v>
      </c>
      <c r="C234" s="152"/>
      <c r="D234" s="152"/>
      <c r="E234" s="96" t="s">
        <v>592</v>
      </c>
      <c r="F234" s="96"/>
      <c r="G234" s="90">
        <f>G236</f>
        <v>500</v>
      </c>
    </row>
    <row r="235" spans="1:7" ht="15.75">
      <c r="A235" s="61" t="s">
        <v>147</v>
      </c>
      <c r="B235" s="62"/>
      <c r="C235" s="123" t="s">
        <v>402</v>
      </c>
      <c r="D235" s="123" t="s">
        <v>468</v>
      </c>
      <c r="E235" s="96"/>
      <c r="F235" s="96"/>
      <c r="G235" s="90">
        <f>G234</f>
        <v>500</v>
      </c>
    </row>
    <row r="236" spans="1:7" ht="15.75">
      <c r="A236" s="61" t="s">
        <v>593</v>
      </c>
      <c r="B236" s="62" t="s">
        <v>151</v>
      </c>
      <c r="C236" s="123" t="s">
        <v>402</v>
      </c>
      <c r="D236" s="123" t="s">
        <v>468</v>
      </c>
      <c r="E236" s="96" t="s">
        <v>592</v>
      </c>
      <c r="F236" s="96">
        <v>870</v>
      </c>
      <c r="G236" s="90">
        <v>500</v>
      </c>
    </row>
    <row r="237" spans="1:7" ht="15.75">
      <c r="A237" s="61" t="s">
        <v>124</v>
      </c>
      <c r="B237" s="62" t="s">
        <v>151</v>
      </c>
      <c r="C237" s="123" t="s">
        <v>402</v>
      </c>
      <c r="D237" s="123" t="s">
        <v>452</v>
      </c>
      <c r="E237" s="96"/>
      <c r="F237" s="96"/>
      <c r="G237" s="90"/>
    </row>
    <row r="238" spans="1:7" ht="63">
      <c r="A238" s="61" t="s">
        <v>594</v>
      </c>
      <c r="B238" s="62" t="s">
        <v>151</v>
      </c>
      <c r="C238" s="123"/>
      <c r="D238" s="123"/>
      <c r="E238" s="96" t="s">
        <v>595</v>
      </c>
      <c r="F238" s="96"/>
      <c r="G238" s="90">
        <f>G240</f>
        <v>100</v>
      </c>
    </row>
    <row r="239" spans="1:7" ht="15.75">
      <c r="A239" s="61" t="s">
        <v>124</v>
      </c>
      <c r="B239" s="62" t="s">
        <v>151</v>
      </c>
      <c r="C239" s="123" t="s">
        <v>402</v>
      </c>
      <c r="D239" s="123" t="s">
        <v>452</v>
      </c>
      <c r="E239" s="96"/>
      <c r="F239" s="96"/>
      <c r="G239" s="90">
        <f>G240</f>
        <v>100</v>
      </c>
    </row>
    <row r="240" spans="1:7" ht="15.75">
      <c r="A240" s="61" t="s">
        <v>416</v>
      </c>
      <c r="B240" s="62" t="s">
        <v>151</v>
      </c>
      <c r="C240" s="123" t="s">
        <v>402</v>
      </c>
      <c r="D240" s="123" t="s">
        <v>452</v>
      </c>
      <c r="E240" s="96" t="s">
        <v>595</v>
      </c>
      <c r="F240" s="96">
        <v>852</v>
      </c>
      <c r="G240" s="90">
        <v>100</v>
      </c>
    </row>
    <row r="241" spans="1:7" ht="94.5">
      <c r="A241" s="61" t="s">
        <v>596</v>
      </c>
      <c r="B241" s="62" t="s">
        <v>151</v>
      </c>
      <c r="C241" s="123"/>
      <c r="D241" s="123"/>
      <c r="E241" s="96" t="s">
        <v>597</v>
      </c>
      <c r="F241" s="96"/>
      <c r="G241" s="90">
        <f>G243</f>
        <v>5000</v>
      </c>
    </row>
    <row r="242" spans="1:7" ht="15.75">
      <c r="A242" s="61" t="s">
        <v>124</v>
      </c>
      <c r="B242" s="62" t="s">
        <v>151</v>
      </c>
      <c r="C242" s="123" t="s">
        <v>402</v>
      </c>
      <c r="D242" s="123" t="s">
        <v>452</v>
      </c>
      <c r="E242" s="96"/>
      <c r="F242" s="96"/>
      <c r="G242" s="90">
        <f>G243</f>
        <v>5000</v>
      </c>
    </row>
    <row r="243" spans="1:7" ht="31.5">
      <c r="A243" s="61" t="s">
        <v>415</v>
      </c>
      <c r="B243" s="62" t="s">
        <v>151</v>
      </c>
      <c r="C243" s="123" t="s">
        <v>402</v>
      </c>
      <c r="D243" s="123" t="s">
        <v>452</v>
      </c>
      <c r="E243" s="96" t="s">
        <v>597</v>
      </c>
      <c r="F243" s="96">
        <v>244</v>
      </c>
      <c r="G243" s="90">
        <v>5000</v>
      </c>
    </row>
    <row r="244" spans="1:7" ht="63">
      <c r="A244" s="61" t="s">
        <v>598</v>
      </c>
      <c r="B244" s="62" t="s">
        <v>151</v>
      </c>
      <c r="C244" s="123"/>
      <c r="D244" s="123"/>
      <c r="E244" s="96" t="s">
        <v>599</v>
      </c>
      <c r="F244" s="96"/>
      <c r="G244" s="90">
        <f>G246</f>
        <v>22</v>
      </c>
    </row>
    <row r="245" spans="1:7" ht="15.75">
      <c r="A245" s="61" t="s">
        <v>124</v>
      </c>
      <c r="B245" s="62" t="s">
        <v>151</v>
      </c>
      <c r="C245" s="123" t="s">
        <v>402</v>
      </c>
      <c r="D245" s="123" t="s">
        <v>452</v>
      </c>
      <c r="E245" s="96"/>
      <c r="F245" s="96"/>
      <c r="G245" s="90">
        <f>G246</f>
        <v>22</v>
      </c>
    </row>
    <row r="246" spans="1:7" ht="15.75">
      <c r="A246" s="61" t="s">
        <v>416</v>
      </c>
      <c r="B246" s="62" t="s">
        <v>151</v>
      </c>
      <c r="C246" s="123" t="s">
        <v>402</v>
      </c>
      <c r="D246" s="123" t="s">
        <v>452</v>
      </c>
      <c r="E246" s="96" t="s">
        <v>599</v>
      </c>
      <c r="F246" s="96">
        <v>852</v>
      </c>
      <c r="G246" s="90">
        <v>22</v>
      </c>
    </row>
    <row r="247" spans="1:7" ht="78.75">
      <c r="A247" s="61" t="s">
        <v>600</v>
      </c>
      <c r="B247" s="62" t="s">
        <v>151</v>
      </c>
      <c r="C247" s="123"/>
      <c r="D247" s="123"/>
      <c r="E247" s="96" t="s">
        <v>601</v>
      </c>
      <c r="F247" s="96"/>
      <c r="G247" s="90">
        <f>G249</f>
        <v>2360.7999999999997</v>
      </c>
    </row>
    <row r="248" spans="1:7" ht="15.75">
      <c r="A248" s="61" t="s">
        <v>124</v>
      </c>
      <c r="B248" s="62" t="s">
        <v>151</v>
      </c>
      <c r="C248" s="123" t="s">
        <v>402</v>
      </c>
      <c r="D248" s="123" t="s">
        <v>452</v>
      </c>
      <c r="E248" s="96"/>
      <c r="F248" s="96"/>
      <c r="G248" s="90">
        <f>G249</f>
        <v>2360.7999999999997</v>
      </c>
    </row>
    <row r="249" spans="1:7" ht="31.5">
      <c r="A249" s="61" t="s">
        <v>415</v>
      </c>
      <c r="B249" s="62" t="s">
        <v>151</v>
      </c>
      <c r="C249" s="123" t="s">
        <v>402</v>
      </c>
      <c r="D249" s="123" t="s">
        <v>452</v>
      </c>
      <c r="E249" s="96" t="s">
        <v>601</v>
      </c>
      <c r="F249" s="96">
        <v>244</v>
      </c>
      <c r="G249" s="90">
        <f>2267.6+93.2</f>
        <v>2360.7999999999997</v>
      </c>
    </row>
    <row r="250" spans="1:7" ht="78.75">
      <c r="A250" s="61" t="s">
        <v>602</v>
      </c>
      <c r="B250" s="62" t="s">
        <v>151</v>
      </c>
      <c r="C250" s="123"/>
      <c r="D250" s="123"/>
      <c r="E250" s="96" t="s">
        <v>603</v>
      </c>
      <c r="F250" s="96"/>
      <c r="G250" s="90">
        <f>G252</f>
        <v>47.2</v>
      </c>
    </row>
    <row r="251" spans="1:7" ht="15.75">
      <c r="A251" s="61" t="s">
        <v>124</v>
      </c>
      <c r="B251" s="62" t="s">
        <v>151</v>
      </c>
      <c r="C251" s="123" t="s">
        <v>402</v>
      </c>
      <c r="D251" s="123" t="s">
        <v>452</v>
      </c>
      <c r="E251" s="96"/>
      <c r="F251" s="96"/>
      <c r="G251" s="90">
        <f>G252</f>
        <v>47.2</v>
      </c>
    </row>
    <row r="252" spans="1:7" ht="15.75">
      <c r="A252" s="61" t="s">
        <v>455</v>
      </c>
      <c r="B252" s="62" t="s">
        <v>151</v>
      </c>
      <c r="C252" s="123" t="s">
        <v>402</v>
      </c>
      <c r="D252" s="123" t="s">
        <v>452</v>
      </c>
      <c r="E252" s="96" t="s">
        <v>603</v>
      </c>
      <c r="F252" s="96">
        <v>350</v>
      </c>
      <c r="G252" s="90">
        <v>47.2</v>
      </c>
    </row>
    <row r="253" spans="1:7" ht="63">
      <c r="A253" s="61" t="s">
        <v>604</v>
      </c>
      <c r="B253" s="62" t="s">
        <v>151</v>
      </c>
      <c r="C253" s="123"/>
      <c r="D253" s="123"/>
      <c r="E253" s="96" t="s">
        <v>605</v>
      </c>
      <c r="F253" s="96"/>
      <c r="G253" s="90">
        <f>G255</f>
        <v>228.8</v>
      </c>
    </row>
    <row r="254" spans="1:7" ht="15.75">
      <c r="A254" s="61" t="s">
        <v>124</v>
      </c>
      <c r="B254" s="62" t="s">
        <v>151</v>
      </c>
      <c r="C254" s="123" t="s">
        <v>402</v>
      </c>
      <c r="D254" s="123" t="s">
        <v>452</v>
      </c>
      <c r="E254" s="96"/>
      <c r="F254" s="96"/>
      <c r="G254" s="90">
        <f>G255</f>
        <v>228.8</v>
      </c>
    </row>
    <row r="255" spans="1:7" ht="31.5">
      <c r="A255" s="61" t="s">
        <v>415</v>
      </c>
      <c r="B255" s="62" t="s">
        <v>151</v>
      </c>
      <c r="C255" s="123" t="s">
        <v>402</v>
      </c>
      <c r="D255" s="123" t="s">
        <v>452</v>
      </c>
      <c r="E255" s="96" t="s">
        <v>605</v>
      </c>
      <c r="F255" s="96">
        <v>244</v>
      </c>
      <c r="G255" s="90">
        <v>228.8</v>
      </c>
    </row>
    <row r="256" spans="1:7" ht="92.25" customHeight="1">
      <c r="A256" s="61" t="s">
        <v>0</v>
      </c>
      <c r="B256" s="62" t="s">
        <v>151</v>
      </c>
      <c r="C256" s="123"/>
      <c r="D256" s="123"/>
      <c r="E256" s="96" t="s">
        <v>1</v>
      </c>
      <c r="F256" s="96"/>
      <c r="G256" s="90">
        <f>G258</f>
        <v>20</v>
      </c>
    </row>
    <row r="257" spans="1:7" ht="15.75">
      <c r="A257" s="2" t="s">
        <v>149</v>
      </c>
      <c r="B257" s="62"/>
      <c r="C257" s="123" t="s">
        <v>428</v>
      </c>
      <c r="D257" s="123" t="s">
        <v>437</v>
      </c>
      <c r="E257" s="96"/>
      <c r="F257" s="96"/>
      <c r="G257" s="90">
        <f>G256</f>
        <v>20</v>
      </c>
    </row>
    <row r="258" spans="1:7" ht="31.5">
      <c r="A258" s="61" t="s">
        <v>415</v>
      </c>
      <c r="B258" s="62" t="s">
        <v>151</v>
      </c>
      <c r="C258" s="123" t="s">
        <v>428</v>
      </c>
      <c r="D258" s="123" t="s">
        <v>437</v>
      </c>
      <c r="E258" s="96" t="s">
        <v>1</v>
      </c>
      <c r="F258" s="96">
        <v>244</v>
      </c>
      <c r="G258" s="90">
        <v>20</v>
      </c>
    </row>
    <row r="259" spans="1:7" ht="63">
      <c r="A259" s="61" t="s">
        <v>2</v>
      </c>
      <c r="B259" s="62" t="s">
        <v>151</v>
      </c>
      <c r="C259" s="123"/>
      <c r="D259" s="123"/>
      <c r="E259" s="96" t="s">
        <v>3</v>
      </c>
      <c r="F259" s="96"/>
      <c r="G259" s="90">
        <f>G261</f>
        <v>802</v>
      </c>
    </row>
    <row r="260" spans="1:7" ht="15.75">
      <c r="A260" s="61" t="s">
        <v>125</v>
      </c>
      <c r="B260" s="62" t="s">
        <v>151</v>
      </c>
      <c r="C260" s="123" t="s">
        <v>428</v>
      </c>
      <c r="D260" s="123" t="s">
        <v>429</v>
      </c>
      <c r="E260" s="96"/>
      <c r="F260" s="96"/>
      <c r="G260" s="90">
        <f>G261</f>
        <v>802</v>
      </c>
    </row>
    <row r="261" spans="1:7" ht="31.5">
      <c r="A261" s="61" t="s">
        <v>415</v>
      </c>
      <c r="B261" s="62" t="s">
        <v>151</v>
      </c>
      <c r="C261" s="123" t="s">
        <v>428</v>
      </c>
      <c r="D261" s="123" t="s">
        <v>429</v>
      </c>
      <c r="E261" s="96" t="s">
        <v>3</v>
      </c>
      <c r="F261" s="96">
        <v>244</v>
      </c>
      <c r="G261" s="90">
        <f>500+302</f>
        <v>802</v>
      </c>
    </row>
    <row r="262" spans="1:7" ht="78.75">
      <c r="A262" s="61" t="s">
        <v>4</v>
      </c>
      <c r="B262" s="62" t="s">
        <v>151</v>
      </c>
      <c r="C262" s="123"/>
      <c r="D262" s="123"/>
      <c r="E262" s="96" t="s">
        <v>5</v>
      </c>
      <c r="F262" s="96"/>
      <c r="G262" s="90">
        <f>G264</f>
        <v>4207.799999999999</v>
      </c>
    </row>
    <row r="263" spans="1:7" ht="15.75">
      <c r="A263" s="61" t="s">
        <v>125</v>
      </c>
      <c r="B263" s="62" t="s">
        <v>151</v>
      </c>
      <c r="C263" s="123" t="s">
        <v>428</v>
      </c>
      <c r="D263" s="123" t="s">
        <v>429</v>
      </c>
      <c r="E263" s="96"/>
      <c r="F263" s="96"/>
      <c r="G263" s="90">
        <f>G264</f>
        <v>4207.799999999999</v>
      </c>
    </row>
    <row r="264" spans="1:7" ht="31.5">
      <c r="A264" s="61" t="s">
        <v>415</v>
      </c>
      <c r="B264" s="62" t="s">
        <v>151</v>
      </c>
      <c r="C264" s="123" t="s">
        <v>428</v>
      </c>
      <c r="D264" s="123" t="s">
        <v>429</v>
      </c>
      <c r="E264" s="96" t="s">
        <v>5</v>
      </c>
      <c r="F264" s="96">
        <v>244</v>
      </c>
      <c r="G264" s="90">
        <f>'Прил.7 Прогр.2014'!E304</f>
        <v>4207.799999999999</v>
      </c>
    </row>
    <row r="265" spans="1:7" ht="60.75" customHeight="1">
      <c r="A265" s="61" t="s">
        <v>6</v>
      </c>
      <c r="B265" s="62" t="s">
        <v>151</v>
      </c>
      <c r="C265" s="123"/>
      <c r="D265" s="123"/>
      <c r="E265" s="96" t="s">
        <v>422</v>
      </c>
      <c r="F265" s="96"/>
      <c r="G265" s="90">
        <f>G267</f>
        <v>64</v>
      </c>
    </row>
    <row r="266" spans="1:7" ht="15.75">
      <c r="A266" s="2" t="s">
        <v>130</v>
      </c>
      <c r="B266" s="62" t="s">
        <v>151</v>
      </c>
      <c r="C266" s="123" t="s">
        <v>518</v>
      </c>
      <c r="D266" s="123" t="s">
        <v>403</v>
      </c>
      <c r="E266" s="96"/>
      <c r="F266" s="96"/>
      <c r="G266" s="90">
        <f>G265</f>
        <v>64</v>
      </c>
    </row>
    <row r="267" spans="1:7" ht="31.5">
      <c r="A267" s="2" t="s">
        <v>7</v>
      </c>
      <c r="B267" s="62" t="s">
        <v>151</v>
      </c>
      <c r="C267" s="123" t="s">
        <v>518</v>
      </c>
      <c r="D267" s="123" t="s">
        <v>403</v>
      </c>
      <c r="E267" s="96" t="s">
        <v>422</v>
      </c>
      <c r="F267" s="96">
        <v>321</v>
      </c>
      <c r="G267" s="90">
        <v>64</v>
      </c>
    </row>
    <row r="268" spans="1:7" ht="31.5">
      <c r="A268" s="2" t="s">
        <v>95</v>
      </c>
      <c r="B268" s="62" t="s">
        <v>151</v>
      </c>
      <c r="C268" s="123"/>
      <c r="D268" s="123"/>
      <c r="E268" s="96" t="s">
        <v>92</v>
      </c>
      <c r="F268" s="96"/>
      <c r="G268" s="90">
        <f>G269</f>
        <v>7140</v>
      </c>
    </row>
    <row r="269" spans="1:7" ht="15.75">
      <c r="A269" s="2" t="s">
        <v>126</v>
      </c>
      <c r="B269" s="62" t="s">
        <v>151</v>
      </c>
      <c r="C269" s="123" t="s">
        <v>432</v>
      </c>
      <c r="D269" s="123" t="s">
        <v>402</v>
      </c>
      <c r="E269" s="96" t="s">
        <v>92</v>
      </c>
      <c r="F269" s="96"/>
      <c r="G269" s="90">
        <f>G270</f>
        <v>7140</v>
      </c>
    </row>
    <row r="270" spans="1:7" ht="30" customHeight="1">
      <c r="A270" s="11" t="s">
        <v>438</v>
      </c>
      <c r="B270" s="62" t="s">
        <v>151</v>
      </c>
      <c r="C270" s="123" t="s">
        <v>432</v>
      </c>
      <c r="D270" s="123" t="s">
        <v>402</v>
      </c>
      <c r="E270" s="96" t="s">
        <v>92</v>
      </c>
      <c r="F270" s="96">
        <v>411</v>
      </c>
      <c r="G270" s="115">
        <f>'Прил.7 Прогр.2014'!E310</f>
        <v>7140</v>
      </c>
    </row>
    <row r="271" spans="1:7" ht="30" customHeight="1">
      <c r="A271" s="11" t="s">
        <v>114</v>
      </c>
      <c r="B271" s="62" t="s">
        <v>151</v>
      </c>
      <c r="C271" s="123"/>
      <c r="D271" s="123"/>
      <c r="E271" s="96" t="s">
        <v>115</v>
      </c>
      <c r="F271" s="96"/>
      <c r="G271" s="115">
        <f>G272</f>
        <v>1500</v>
      </c>
    </row>
    <row r="272" spans="1:7" ht="21.75" customHeight="1">
      <c r="A272" s="75" t="s">
        <v>127</v>
      </c>
      <c r="B272" s="62" t="s">
        <v>151</v>
      </c>
      <c r="C272" s="123" t="s">
        <v>432</v>
      </c>
      <c r="D272" s="123" t="s">
        <v>437</v>
      </c>
      <c r="E272" s="96" t="s">
        <v>115</v>
      </c>
      <c r="F272" s="96"/>
      <c r="G272" s="115">
        <f>G273</f>
        <v>1500</v>
      </c>
    </row>
    <row r="273" spans="1:7" ht="30" customHeight="1">
      <c r="A273" s="11" t="s">
        <v>442</v>
      </c>
      <c r="B273" s="62" t="s">
        <v>151</v>
      </c>
      <c r="C273" s="123" t="s">
        <v>432</v>
      </c>
      <c r="D273" s="123" t="s">
        <v>437</v>
      </c>
      <c r="E273" s="96" t="s">
        <v>115</v>
      </c>
      <c r="F273" s="96">
        <v>810</v>
      </c>
      <c r="G273" s="115">
        <f>'Прил.7 Прогр.2014'!E313</f>
        <v>1500</v>
      </c>
    </row>
    <row r="274" spans="1:7" ht="15.75">
      <c r="A274" s="2" t="s">
        <v>94</v>
      </c>
      <c r="B274" s="62" t="s">
        <v>151</v>
      </c>
      <c r="C274" s="123"/>
      <c r="D274" s="123"/>
      <c r="E274" s="96" t="s">
        <v>97</v>
      </c>
      <c r="F274" s="96"/>
      <c r="G274" s="90">
        <f>G275</f>
        <v>4750</v>
      </c>
    </row>
    <row r="275" spans="1:7" ht="15.75">
      <c r="A275" s="9" t="s">
        <v>153</v>
      </c>
      <c r="B275" s="62" t="s">
        <v>151</v>
      </c>
      <c r="C275" s="123" t="s">
        <v>468</v>
      </c>
      <c r="D275" s="123" t="s">
        <v>432</v>
      </c>
      <c r="E275" s="96" t="s">
        <v>97</v>
      </c>
      <c r="F275" s="96"/>
      <c r="G275" s="90">
        <f>G276</f>
        <v>4750</v>
      </c>
    </row>
    <row r="276" spans="1:7" ht="31.5">
      <c r="A276" s="2" t="s">
        <v>93</v>
      </c>
      <c r="B276" s="62" t="s">
        <v>151</v>
      </c>
      <c r="C276" s="123" t="s">
        <v>468</v>
      </c>
      <c r="D276" s="123" t="s">
        <v>432</v>
      </c>
      <c r="E276" s="96" t="s">
        <v>97</v>
      </c>
      <c r="F276" s="96">
        <v>630</v>
      </c>
      <c r="G276" s="115">
        <v>4750</v>
      </c>
    </row>
    <row r="277" spans="1:7" ht="15.75">
      <c r="A277" s="2" t="s">
        <v>96</v>
      </c>
      <c r="B277" s="62" t="s">
        <v>151</v>
      </c>
      <c r="C277" s="123"/>
      <c r="D277" s="123"/>
      <c r="E277" s="96" t="s">
        <v>98</v>
      </c>
      <c r="F277" s="96"/>
      <c r="G277" s="90">
        <f>G278</f>
        <v>16733.3</v>
      </c>
    </row>
    <row r="278" spans="1:7" ht="15.75">
      <c r="A278" s="75" t="s">
        <v>127</v>
      </c>
      <c r="B278" s="62"/>
      <c r="C278" s="123" t="s">
        <v>432</v>
      </c>
      <c r="D278" s="123" t="s">
        <v>437</v>
      </c>
      <c r="E278" s="96" t="s">
        <v>98</v>
      </c>
      <c r="F278" s="96"/>
      <c r="G278" s="90">
        <f>G279+G280</f>
        <v>16733.3</v>
      </c>
    </row>
    <row r="279" spans="1:7" ht="31.5">
      <c r="A279" s="2" t="s">
        <v>442</v>
      </c>
      <c r="B279" s="62" t="s">
        <v>151</v>
      </c>
      <c r="C279" s="123" t="s">
        <v>432</v>
      </c>
      <c r="D279" s="123" t="s">
        <v>437</v>
      </c>
      <c r="E279" s="96" t="s">
        <v>98</v>
      </c>
      <c r="F279" s="96">
        <v>810</v>
      </c>
      <c r="G279" s="115">
        <v>16030</v>
      </c>
    </row>
    <row r="280" spans="1:7" ht="31.5">
      <c r="A280" s="61" t="s">
        <v>415</v>
      </c>
      <c r="B280" s="62" t="s">
        <v>151</v>
      </c>
      <c r="C280" s="123" t="s">
        <v>432</v>
      </c>
      <c r="D280" s="123" t="s">
        <v>437</v>
      </c>
      <c r="E280" s="96" t="s">
        <v>98</v>
      </c>
      <c r="F280" s="96">
        <v>244</v>
      </c>
      <c r="G280" s="115">
        <f>703.3</f>
        <v>703.3</v>
      </c>
    </row>
    <row r="281" spans="1:7" ht="15.75">
      <c r="A281" s="2" t="s">
        <v>106</v>
      </c>
      <c r="B281" s="62" t="s">
        <v>151</v>
      </c>
      <c r="C281" s="123"/>
      <c r="D281" s="123"/>
      <c r="E281" s="96" t="s">
        <v>107</v>
      </c>
      <c r="F281" s="96"/>
      <c r="G281" s="90">
        <f>G282</f>
        <v>320.8</v>
      </c>
    </row>
    <row r="282" spans="1:7" ht="15.75">
      <c r="A282" s="61" t="s">
        <v>128</v>
      </c>
      <c r="B282" s="62" t="s">
        <v>151</v>
      </c>
      <c r="C282" s="123" t="s">
        <v>432</v>
      </c>
      <c r="D282" s="123" t="s">
        <v>403</v>
      </c>
      <c r="E282" s="96" t="s">
        <v>107</v>
      </c>
      <c r="F282" s="96"/>
      <c r="G282" s="90">
        <f>G283</f>
        <v>320.8</v>
      </c>
    </row>
    <row r="283" spans="1:7" ht="31.5">
      <c r="A283" s="61" t="s">
        <v>415</v>
      </c>
      <c r="B283" s="62" t="s">
        <v>151</v>
      </c>
      <c r="C283" s="123" t="s">
        <v>432</v>
      </c>
      <c r="D283" s="123" t="s">
        <v>403</v>
      </c>
      <c r="E283" s="96" t="s">
        <v>107</v>
      </c>
      <c r="F283" s="96">
        <v>244</v>
      </c>
      <c r="G283" s="115">
        <f>170+120.8+30</f>
        <v>320.8</v>
      </c>
    </row>
    <row r="284" spans="1:7" ht="15.75">
      <c r="A284" s="2" t="s">
        <v>116</v>
      </c>
      <c r="B284" s="62" t="s">
        <v>151</v>
      </c>
      <c r="C284" s="123"/>
      <c r="D284" s="123"/>
      <c r="E284" s="96" t="s">
        <v>117</v>
      </c>
      <c r="F284" s="96"/>
      <c r="G284" s="115">
        <f>G285</f>
        <v>86.2</v>
      </c>
    </row>
    <row r="285" spans="1:7" ht="15.75">
      <c r="A285" s="61" t="s">
        <v>128</v>
      </c>
      <c r="B285" s="62" t="s">
        <v>151</v>
      </c>
      <c r="C285" s="123" t="s">
        <v>432</v>
      </c>
      <c r="D285" s="123" t="s">
        <v>403</v>
      </c>
      <c r="E285" s="96" t="s">
        <v>117</v>
      </c>
      <c r="F285" s="96"/>
      <c r="G285" s="115">
        <f>G286</f>
        <v>86.2</v>
      </c>
    </row>
    <row r="286" spans="1:7" ht="31.5">
      <c r="A286" s="61" t="s">
        <v>415</v>
      </c>
      <c r="B286" s="62" t="s">
        <v>151</v>
      </c>
      <c r="C286" s="123" t="s">
        <v>432</v>
      </c>
      <c r="D286" s="123" t="s">
        <v>403</v>
      </c>
      <c r="E286" s="96" t="s">
        <v>117</v>
      </c>
      <c r="F286" s="96">
        <v>244</v>
      </c>
      <c r="G286" s="115">
        <f>'Прил.7 Прогр.2014'!E327</f>
        <v>86.2</v>
      </c>
    </row>
    <row r="287" spans="1:7" ht="15.75">
      <c r="A287" s="61" t="s">
        <v>108</v>
      </c>
      <c r="B287" s="62" t="s">
        <v>151</v>
      </c>
      <c r="C287" s="123"/>
      <c r="D287" s="123"/>
      <c r="E287" s="96" t="s">
        <v>109</v>
      </c>
      <c r="F287" s="96"/>
      <c r="G287" s="90">
        <f>G288</f>
        <v>200.6</v>
      </c>
    </row>
    <row r="288" spans="1:7" ht="15.75">
      <c r="A288" s="61" t="s">
        <v>124</v>
      </c>
      <c r="B288" s="62" t="s">
        <v>151</v>
      </c>
      <c r="C288" s="123" t="s">
        <v>402</v>
      </c>
      <c r="D288" s="123" t="s">
        <v>452</v>
      </c>
      <c r="E288" s="96" t="s">
        <v>109</v>
      </c>
      <c r="F288" s="96"/>
      <c r="G288" s="90">
        <f>G289</f>
        <v>200.6</v>
      </c>
    </row>
    <row r="289" spans="1:7" ht="31.5">
      <c r="A289" s="61" t="s">
        <v>415</v>
      </c>
      <c r="B289" s="62" t="s">
        <v>151</v>
      </c>
      <c r="C289" s="123" t="s">
        <v>402</v>
      </c>
      <c r="D289" s="123" t="s">
        <v>452</v>
      </c>
      <c r="E289" s="96" t="s">
        <v>109</v>
      </c>
      <c r="F289" s="96">
        <v>244</v>
      </c>
      <c r="G289" s="115">
        <v>200.6</v>
      </c>
    </row>
    <row r="290" spans="1:7" ht="15.75">
      <c r="A290" s="61" t="s">
        <v>110</v>
      </c>
      <c r="B290" s="62" t="s">
        <v>151</v>
      </c>
      <c r="C290" s="123"/>
      <c r="D290" s="123"/>
      <c r="E290" s="96" t="s">
        <v>111</v>
      </c>
      <c r="F290" s="96"/>
      <c r="G290" s="90">
        <f>G291</f>
        <v>185.3</v>
      </c>
    </row>
    <row r="291" spans="1:7" ht="15.75">
      <c r="A291" s="2" t="s">
        <v>345</v>
      </c>
      <c r="B291" s="62" t="s">
        <v>151</v>
      </c>
      <c r="C291" s="123" t="s">
        <v>428</v>
      </c>
      <c r="D291" s="123" t="s">
        <v>554</v>
      </c>
      <c r="E291" s="96" t="s">
        <v>111</v>
      </c>
      <c r="F291" s="96"/>
      <c r="G291" s="90">
        <f>G292</f>
        <v>185.3</v>
      </c>
    </row>
    <row r="292" spans="1:7" ht="31.5">
      <c r="A292" s="61" t="s">
        <v>415</v>
      </c>
      <c r="B292" s="62" t="s">
        <v>151</v>
      </c>
      <c r="C292" s="123" t="s">
        <v>428</v>
      </c>
      <c r="D292" s="123" t="s">
        <v>554</v>
      </c>
      <c r="E292" s="96" t="s">
        <v>111</v>
      </c>
      <c r="F292" s="96">
        <v>244</v>
      </c>
      <c r="G292" s="115">
        <v>185.3</v>
      </c>
    </row>
    <row r="293" spans="1:7" ht="15.75">
      <c r="A293" s="61" t="s">
        <v>112</v>
      </c>
      <c r="B293" s="62" t="s">
        <v>151</v>
      </c>
      <c r="C293" s="123"/>
      <c r="D293" s="123"/>
      <c r="E293" s="96" t="s">
        <v>113</v>
      </c>
      <c r="F293" s="96"/>
      <c r="G293" s="90">
        <f>G294</f>
        <v>16</v>
      </c>
    </row>
    <row r="294" spans="1:7" ht="15.75">
      <c r="A294" s="68" t="s">
        <v>150</v>
      </c>
      <c r="B294" s="62" t="s">
        <v>151</v>
      </c>
      <c r="C294" s="123" t="s">
        <v>478</v>
      </c>
      <c r="D294" s="123" t="s">
        <v>478</v>
      </c>
      <c r="E294" s="96" t="s">
        <v>113</v>
      </c>
      <c r="F294" s="96"/>
      <c r="G294" s="90">
        <f>G295</f>
        <v>16</v>
      </c>
    </row>
    <row r="295" spans="1:7" ht="31.5">
      <c r="A295" s="61" t="s">
        <v>415</v>
      </c>
      <c r="B295" s="62" t="s">
        <v>151</v>
      </c>
      <c r="C295" s="123" t="s">
        <v>478</v>
      </c>
      <c r="D295" s="123" t="s">
        <v>478</v>
      </c>
      <c r="E295" s="96" t="s">
        <v>113</v>
      </c>
      <c r="F295" s="96">
        <v>244</v>
      </c>
      <c r="G295" s="115">
        <v>16</v>
      </c>
    </row>
    <row r="296" spans="1:7" ht="63.75" customHeight="1">
      <c r="A296" s="2" t="s">
        <v>8</v>
      </c>
      <c r="B296" s="62" t="s">
        <v>151</v>
      </c>
      <c r="C296" s="123"/>
      <c r="D296" s="123"/>
      <c r="E296" s="96" t="s">
        <v>9</v>
      </c>
      <c r="F296" s="96"/>
      <c r="G296" s="90">
        <f>G298</f>
        <v>1657.6</v>
      </c>
    </row>
    <row r="297" spans="1:7" ht="15.75">
      <c r="A297" s="2" t="s">
        <v>10</v>
      </c>
      <c r="B297" s="62" t="s">
        <v>151</v>
      </c>
      <c r="C297" s="123" t="s">
        <v>402</v>
      </c>
      <c r="D297" s="123" t="s">
        <v>478</v>
      </c>
      <c r="E297" s="96"/>
      <c r="F297" s="96"/>
      <c r="G297" s="90">
        <f>G296</f>
        <v>1657.6</v>
      </c>
    </row>
    <row r="298" spans="1:7" ht="18" customHeight="1">
      <c r="A298" s="2" t="s">
        <v>11</v>
      </c>
      <c r="B298" s="62" t="s">
        <v>151</v>
      </c>
      <c r="C298" s="123" t="s">
        <v>402</v>
      </c>
      <c r="D298" s="123" t="s">
        <v>478</v>
      </c>
      <c r="E298" s="96" t="s">
        <v>9</v>
      </c>
      <c r="F298" s="96">
        <v>520</v>
      </c>
      <c r="G298" s="90">
        <v>1657.6</v>
      </c>
    </row>
    <row r="299" spans="1:7" ht="15.75">
      <c r="A299" s="101" t="s">
        <v>12</v>
      </c>
      <c r="B299" s="102"/>
      <c r="C299" s="153"/>
      <c r="D299" s="153"/>
      <c r="E299" s="127"/>
      <c r="F299" s="127"/>
      <c r="G299" s="103">
        <f>G9+G29</f>
        <v>150370.75</v>
      </c>
    </row>
  </sheetData>
  <sheetProtection/>
  <mergeCells count="5">
    <mergeCell ref="A6:G6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2014-01-09T07:51:07Z</cp:lastPrinted>
  <dcterms:created xsi:type="dcterms:W3CDTF">2009-12-04T09:22:25Z</dcterms:created>
  <dcterms:modified xsi:type="dcterms:W3CDTF">2014-01-09T07:51:10Z</dcterms:modified>
  <cp:category/>
  <cp:version/>
  <cp:contentType/>
  <cp:contentStatus/>
</cp:coreProperties>
</file>