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0" windowWidth="15195" windowHeight="8370" tabRatio="764" activeTab="6"/>
  </bookViews>
  <sheets>
    <sheet name="прил. 1 Источники 2016" sheetId="1" r:id="rId1"/>
    <sheet name="прил. 3 Доходы 2016" sheetId="2" r:id="rId2"/>
    <sheet name="прил.5 Безв. поступ. " sheetId="3" r:id="rId3"/>
    <sheet name="Прил.7 Прогр.2016" sheetId="4" r:id="rId4"/>
    <sheet name="Прил.9 Ведом.2016" sheetId="5" state="hidden" r:id="rId5"/>
    <sheet name="Прил.10 Ведом.17-18" sheetId="6" state="hidden" r:id="rId6"/>
    <sheet name="прил.9 Вед. струк. 2016" sheetId="7" r:id="rId7"/>
  </sheets>
  <definedNames>
    <definedName name="_xlnm._FilterDatabase" localSheetId="3" hidden="1">'Прил.7 Прогр.2016'!$A$9:$E$422</definedName>
    <definedName name="_xlnm._FilterDatabase" localSheetId="6" hidden="1">'прил.9 Вед. струк. 2016'!$A$9:$G$385</definedName>
  </definedNames>
  <calcPr fullCalcOnLoad="1"/>
</workbook>
</file>

<file path=xl/sharedStrings.xml><?xml version="1.0" encoding="utf-8"?>
<sst xmlns="http://schemas.openxmlformats.org/spreadsheetml/2006/main" count="5743" uniqueCount="667">
  <si>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</si>
  <si>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</si>
  <si>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</si>
  <si>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</si>
  <si>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</si>
  <si>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</si>
  <si>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</si>
  <si>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</si>
  <si>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</si>
  <si>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</si>
  <si>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</si>
  <si>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</si>
  <si>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</si>
  <si>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</si>
  <si>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</si>
  <si>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</si>
  <si>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</si>
  <si>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</si>
  <si>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</si>
  <si>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</si>
  <si>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</si>
  <si>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</si>
  <si>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</si>
  <si>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</si>
  <si>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</si>
  <si>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</si>
  <si>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</si>
  <si>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</si>
  <si>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</si>
  <si>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</si>
  <si>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</si>
  <si>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</si>
  <si>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</si>
  <si>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</si>
  <si>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</si>
  <si>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</si>
  <si>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</si>
  <si>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</si>
  <si>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</si>
  <si>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</si>
  <si>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</si>
  <si>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</si>
  <si>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</si>
  <si>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</si>
  <si>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</si>
  <si>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</si>
  <si>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</si>
  <si>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</si>
  <si>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Всего доходов</t>
  </si>
  <si>
    <t>Приложение № 10</t>
  </si>
  <si>
    <t>Приложение № 7</t>
  </si>
  <si>
    <t>Приложение № 9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</si>
  <si>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</si>
  <si>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</si>
  <si>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</si>
  <si>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</si>
  <si>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</si>
  <si>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</si>
  <si>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</si>
  <si>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</si>
  <si>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</si>
  <si>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</si>
  <si>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</si>
  <si>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</si>
  <si>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</si>
  <si>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</si>
  <si>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</si>
  <si>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</si>
  <si>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</si>
  <si>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</si>
  <si>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11400000000000000</t>
  </si>
  <si>
    <t>11402053100000410</t>
  </si>
  <si>
    <t>11700000000000000</t>
  </si>
  <si>
    <t>20000000000000000</t>
  </si>
  <si>
    <t>10302000010000100</t>
  </si>
  <si>
    <t>Акцизы по подакцизным товарам (продукции), производимым на территории Российской Федерации</t>
  </si>
  <si>
    <t>Сумма на 2016 год (тыс.руб.)</t>
  </si>
  <si>
    <t>ЦСР</t>
  </si>
  <si>
    <t>ВР</t>
  </si>
  <si>
    <t>Рз,ПР</t>
  </si>
  <si>
    <t>Сумма             (тыс. руб.)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</si>
  <si>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</si>
  <si>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</si>
  <si>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</si>
  <si>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</si>
  <si>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</si>
  <si>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</si>
  <si>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</si>
  <si>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</si>
  <si>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</si>
  <si>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</si>
  <si>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</si>
  <si>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</si>
  <si>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</si>
  <si>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</si>
  <si>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</si>
  <si>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</si>
  <si>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</si>
  <si>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</si>
  <si>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</si>
  <si>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</si>
  <si>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</si>
  <si>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</si>
  <si>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</si>
  <si>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</si>
  <si>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</si>
  <si>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</si>
  <si>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</si>
  <si>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</si>
  <si>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</si>
  <si>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</si>
  <si>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</si>
  <si>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</si>
  <si>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</si>
  <si>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</si>
  <si>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</si>
  <si>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</si>
  <si>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</si>
  <si>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</si>
  <si>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</si>
  <si>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</si>
  <si>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</si>
  <si>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</si>
  <si>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</si>
  <si>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</si>
  <si>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</si>
  <si>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</si>
  <si>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</si>
  <si>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</si>
  <si>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</si>
  <si>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</si>
  <si>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</si>
  <si>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</si>
  <si>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</si>
  <si>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</si>
  <si>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</si>
  <si>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</si>
  <si>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</si>
  <si>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</si>
  <si>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</si>
  <si>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</si>
  <si>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</si>
  <si>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</si>
  <si>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</si>
  <si>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</si>
  <si>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</si>
  <si>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</si>
  <si>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</si>
  <si>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</si>
  <si>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</si>
  <si>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</si>
  <si>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</si>
  <si>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</si>
  <si>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</si>
  <si>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</si>
  <si>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</si>
  <si>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</si>
  <si>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</si>
  <si>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</si>
  <si>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</si>
  <si>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</si>
  <si>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</si>
  <si>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</si>
  <si>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</si>
  <si>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</si>
  <si>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</si>
  <si>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</si>
  <si>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</si>
  <si>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</si>
  <si>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</si>
  <si>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</si>
  <si>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</si>
  <si>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</si>
  <si>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</si>
  <si>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</si>
  <si>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</si>
  <si>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</si>
  <si>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</si>
  <si>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</si>
  <si>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</si>
  <si>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</si>
  <si>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</si>
  <si>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</si>
  <si>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</si>
  <si>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</si>
  <si>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</si>
  <si>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</si>
  <si>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</si>
  <si>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</si>
  <si>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</si>
  <si>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</si>
  <si>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</si>
  <si>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</si>
  <si>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</si>
  <si>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</si>
  <si>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</si>
  <si>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</si>
  <si>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</si>
  <si>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</si>
  <si>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</si>
  <si>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</si>
  <si>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</si>
  <si>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</si>
  <si>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</si>
  <si>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</si>
  <si>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</si>
  <si>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</si>
  <si>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</si>
  <si>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</si>
  <si>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</si>
  <si>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</si>
  <si>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</si>
  <si>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</si>
  <si>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</si>
  <si>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</si>
  <si>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</si>
  <si>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</si>
  <si>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</si>
  <si>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</si>
  <si>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</si>
  <si>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</si>
  <si>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</si>
  <si>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</si>
  <si>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</si>
  <si>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</si>
  <si>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</si>
  <si>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</si>
  <si>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</si>
  <si>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</si>
  <si>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</si>
  <si>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</si>
  <si>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</si>
  <si>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</si>
  <si>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</si>
  <si>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</si>
  <si>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</si>
  <si>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</si>
  <si>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</si>
  <si>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</si>
  <si>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</si>
  <si>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</si>
  <si>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</si>
  <si>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</si>
  <si>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</si>
  <si>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</si>
  <si>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</si>
  <si>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</si>
  <si>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</si>
  <si>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</si>
  <si>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</si>
  <si>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</si>
  <si>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</si>
  <si>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</si>
  <si>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</si>
  <si>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</si>
  <si>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</si>
  <si>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</si>
  <si>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</si>
  <si>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</si>
  <si>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</si>
  <si>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</si>
  <si>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</si>
  <si>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</si>
  <si>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</si>
  <si>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</si>
  <si>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</si>
  <si>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</si>
  <si>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</si>
  <si>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</si>
  <si>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</si>
  <si>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</si>
  <si>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</si>
  <si>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</si>
  <si>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</si>
  <si>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</si>
  <si>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</si>
  <si>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</si>
  <si>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</si>
  <si>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</si>
  <si>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</si>
  <si>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</si>
  <si>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</si>
  <si>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</si>
  <si>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</si>
  <si>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</si>
  <si>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</si>
  <si>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</si>
  <si>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</si>
  <si>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</si>
  <si>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</si>
  <si>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0107</t>
  </si>
  <si>
    <t>ОБЩЕГОСУДАРСТВЕННЫЕ ВОПРОСЫ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</si>
  <si>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</si>
  <si>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</si>
  <si>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</si>
  <si>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</si>
  <si>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</si>
  <si>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</si>
  <si>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</si>
  <si>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</si>
  <si>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</si>
  <si>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</si>
  <si>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</si>
  <si>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</si>
  <si>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</si>
  <si>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</si>
  <si>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</si>
  <si>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</si>
  <si>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</si>
  <si>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</si>
  <si>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</si>
  <si>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810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</si>
  <si>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</si>
  <si>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</si>
  <si>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</si>
  <si>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</si>
  <si>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</si>
  <si>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</si>
  <si>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</si>
  <si>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</si>
  <si>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</si>
  <si>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</si>
  <si>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</si>
  <si>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</si>
  <si>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</si>
  <si>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</si>
  <si>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</si>
  <si>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</si>
  <si>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</si>
  <si>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</si>
  <si>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</si>
  <si>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</si>
  <si>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</si>
  <si>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</si>
  <si>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</si>
  <si>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</si>
  <si>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</si>
  <si>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</si>
  <si>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</si>
  <si>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</si>
  <si>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</si>
  <si>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</si>
  <si>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</si>
  <si>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</si>
  <si>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</si>
  <si>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</si>
  <si>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</si>
  <si>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</si>
  <si>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</si>
  <si>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</si>
  <si>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</si>
  <si>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</si>
  <si>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</si>
  <si>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</si>
  <si>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</si>
  <si>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</si>
  <si>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</si>
  <si>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</si>
  <si>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</si>
  <si>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</si>
  <si>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</si>
  <si>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</si>
  <si>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</si>
  <si>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</si>
  <si>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</si>
  <si>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 xml:space="preserve"> бюджета МО «Морозовское городское поселение» на 2016 год</t>
  </si>
  <si>
    <t>11109045130000120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</si>
  <si>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</si>
  <si>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</si>
  <si>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</si>
  <si>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</si>
  <si>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Прочие неналоговые доходы бюджетов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</si>
  <si>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</si>
  <si>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городских поселений.</t>
  </si>
  <si>
    <t>______________________ №____________</t>
  </si>
  <si>
    <t>2018 год  (тыс. руб.)</t>
  </si>
  <si>
    <t>2017 год   (тыс. руб.)</t>
  </si>
  <si>
    <t>________________ № _________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</si>
  <si>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2016 год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</si>
  <si>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</si>
  <si>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</si>
  <si>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</si>
  <si>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</si>
  <si>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</si>
  <si>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</si>
  <si>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</si>
  <si>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</si>
  <si>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</si>
  <si>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</si>
  <si>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</si>
  <si>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</si>
  <si>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</si>
  <si>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</si>
  <si>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</si>
  <si>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</si>
  <si>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</si>
  <si>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</si>
  <si>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</si>
  <si>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12 1 01 00000</t>
  </si>
  <si>
    <t>12 1 00 00000</t>
  </si>
  <si>
    <t>12 1 01 00610</t>
  </si>
  <si>
    <t>12 1 02 00620</t>
  </si>
  <si>
    <t>Основное мероприятие "Меропрития гражданско-патриотической направленности и мероприятия, посвященные памятным дата"</t>
  </si>
  <si>
    <t>Основное мероприятие "Меропрития, посвященные профессиональным праздникам"</t>
  </si>
  <si>
    <t>12 1 02 00000</t>
  </si>
  <si>
    <t>Основное мероприятие "Экология родного края"</t>
  </si>
  <si>
    <t>12 1 04 00000</t>
  </si>
  <si>
    <t>12 1 04 00640</t>
  </si>
  <si>
    <t>12 0 00 00000</t>
  </si>
  <si>
    <t>Основное мероприятие "Развитие детско-юношеского спорта"</t>
  </si>
  <si>
    <t>12 2 00 00000</t>
  </si>
  <si>
    <t>12 2 02 00000</t>
  </si>
  <si>
    <t>12 2 03 00000</t>
  </si>
  <si>
    <t>12 2 01 00000</t>
  </si>
  <si>
    <t>12 2 01 00810</t>
  </si>
  <si>
    <t>12 2 02 00820</t>
  </si>
  <si>
    <t>12 2 03 00830</t>
  </si>
  <si>
    <t>Основное мероприятие "Развитие патриотизма, гражданственности, социальной зрелости молодежи"</t>
  </si>
  <si>
    <t>Основное мероприятие "Развитие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молодежи"</t>
  </si>
  <si>
    <t>Основное мероприятие "Содействие разностороннему развитию молодых людей, их творческих способностей, навыков самоорганизации и самореализации личности"</t>
  </si>
  <si>
    <t>12 3 00 00000</t>
  </si>
  <si>
    <t>12 3 01 00000</t>
  </si>
  <si>
    <t>12 3  01 00910</t>
  </si>
  <si>
    <t>12 3 02 00000</t>
  </si>
  <si>
    <t>12 3 02 00920</t>
  </si>
  <si>
    <t>12 3 03 00000</t>
  </si>
  <si>
    <t xml:space="preserve">12 3 03 00930 </t>
  </si>
  <si>
    <t>12 3 05 00000</t>
  </si>
  <si>
    <t>12 3 05 00950</t>
  </si>
  <si>
    <t xml:space="preserve">12 4 00 00000 </t>
  </si>
  <si>
    <t>Основное мероприятие "Формирование гражданской позиции, патриотического отношения к России"</t>
  </si>
  <si>
    <t>Основное мероприятие "Праздничные мероприятия для детей и молодежи"</t>
  </si>
  <si>
    <t>Основное мероприятие "Активный семейный отдых"</t>
  </si>
  <si>
    <t>12 4 01 00000</t>
  </si>
  <si>
    <t xml:space="preserve">12 4 01 01010 </t>
  </si>
  <si>
    <t>12 4 02 00000</t>
  </si>
  <si>
    <t>12 4 02 01020</t>
  </si>
  <si>
    <t>Основное мероприятие "Просветительная работа"</t>
  </si>
  <si>
    <t>Основное мероприятие "Организация досуга детей и подростков"</t>
  </si>
  <si>
    <t>12 4 03 00000</t>
  </si>
  <si>
    <t>12 4 05 00000</t>
  </si>
  <si>
    <t>12 4 03 01030</t>
  </si>
  <si>
    <t>12 4 05 01050</t>
  </si>
  <si>
    <t>12 5 00 00000</t>
  </si>
  <si>
    <t>Основное мероприятие "Просветительская работа по проблемам наркомании, алкоголизма и табакокурения"</t>
  </si>
  <si>
    <t>Основное мероприятие "Проведение муниципальных акций, фестивалей, выставок, слетов "Мы за здоровый образ жизни!"</t>
  </si>
  <si>
    <t>12 5 01 00000</t>
  </si>
  <si>
    <t>12 5 01 01110</t>
  </si>
  <si>
    <t>12 5 02 00000</t>
  </si>
  <si>
    <t>12 5 02 01120</t>
  </si>
  <si>
    <t>12 6 00 00000</t>
  </si>
  <si>
    <t>Основное мероприятие "Организация досуга"</t>
  </si>
  <si>
    <t>12 6 03 00000</t>
  </si>
  <si>
    <t>12 6 03 01230</t>
  </si>
  <si>
    <t>13 0 00 00000</t>
  </si>
  <si>
    <t>13 1 00 00000</t>
  </si>
  <si>
    <t>13 1 01 00000</t>
  </si>
  <si>
    <t>13 1 01 01310</t>
  </si>
  <si>
    <t>Основное мероприятие "Развитие  культурно-досуговой деятельности "</t>
  </si>
  <si>
    <t>Основное мероприятие "Обеспечение деятельности  муниципального казненного учреждения   "Дом Культуры им. Н.М. Чекалова"</t>
  </si>
  <si>
    <t>Основное мероприятие "Капитальный ремонт  в здании МКУ "Дом Культуры им. Н.М. Чекалова"</t>
  </si>
  <si>
    <t>13 1 03 00000</t>
  </si>
  <si>
    <t>13 1 03 01330</t>
  </si>
  <si>
    <t>Основное мероприятие "Укрепление материально-технической базы"</t>
  </si>
  <si>
    <t>13 1 04 01340</t>
  </si>
  <si>
    <t>13 1 06 00000</t>
  </si>
  <si>
    <t>13 1 06 01360</t>
  </si>
  <si>
    <t>13 2 00 00000</t>
  </si>
  <si>
    <t>Основное мероприятие "Совершенствование библиотечного обслуживания населения"</t>
  </si>
  <si>
    <t>13 2 01 00000</t>
  </si>
  <si>
    <t>13 2 01 01410</t>
  </si>
  <si>
    <t>Основное мероприятие "Укомплектование и обеспечение сохранности библиотечных фондов"</t>
  </si>
  <si>
    <t>13 2 02 00000</t>
  </si>
  <si>
    <t xml:space="preserve">13 2 02 01420 </t>
  </si>
  <si>
    <t>13 2 03 00000</t>
  </si>
  <si>
    <t>13 2 03 01430</t>
  </si>
  <si>
    <t>Основное мероприятие "Укомплектование и обеспечение сохранности музейных фондов"</t>
  </si>
  <si>
    <t>Основное мероприятие "Развитие культурно-эстетического направления"</t>
  </si>
  <si>
    <t>13 3 00 00000</t>
  </si>
  <si>
    <t>13 3 01 00000</t>
  </si>
  <si>
    <t xml:space="preserve">13 3 01 01510 </t>
  </si>
  <si>
    <t>13 3 02 00000</t>
  </si>
  <si>
    <t>13 3 02 01520</t>
  </si>
  <si>
    <t>13 3 03 00000</t>
  </si>
  <si>
    <t>13 3 03 01530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</si>
  <si>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</si>
  <si>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</si>
  <si>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</si>
  <si>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</si>
  <si>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</si>
  <si>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</si>
  <si>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</si>
  <si>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</si>
  <si>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</si>
  <si>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</si>
  <si>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</si>
  <si>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</si>
  <si>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</si>
  <si>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"Озеленение территории"</t>
  </si>
  <si>
    <t>Основное мероприятие "Содержание автомобильных дорог"</t>
  </si>
  <si>
    <t>Основное мероприятие "Благоустройство территории"</t>
  </si>
  <si>
    <t>15 0 00 00000</t>
  </si>
  <si>
    <t>15 0 01 01710</t>
  </si>
  <si>
    <t>15 0 01 00000</t>
  </si>
  <si>
    <t>15 0 02 00000</t>
  </si>
  <si>
    <t>15 0 03 00000</t>
  </si>
  <si>
    <t>15 0 02 01720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</si>
  <si>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</si>
  <si>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</si>
  <si>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</si>
  <si>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</si>
  <si>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</si>
  <si>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</si>
  <si>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</si>
  <si>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</si>
  <si>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</si>
  <si>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</si>
  <si>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</si>
  <si>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</si>
  <si>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</si>
  <si>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</si>
  <si>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</si>
  <si>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</si>
  <si>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</si>
  <si>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</si>
  <si>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</si>
  <si>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</si>
  <si>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</si>
  <si>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</si>
  <si>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</si>
  <si>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</si>
  <si>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</si>
  <si>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</si>
  <si>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</si>
  <si>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</si>
  <si>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</si>
  <si>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</si>
  <si>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</si>
  <si>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</si>
  <si>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</si>
  <si>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</si>
  <si>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</si>
  <si>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</si>
  <si>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</si>
  <si>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</si>
  <si>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</si>
  <si>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13 1 04 00000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</si>
  <si>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</si>
  <si>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</si>
  <si>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</si>
  <si>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</si>
  <si>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</si>
  <si>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Основное мероприятие "Улучшение условий тренировочного процесса"</t>
  </si>
  <si>
    <t>Улучшение условий тренировочного процесса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</si>
  <si>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</si>
  <si>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</si>
  <si>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</si>
  <si>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</si>
  <si>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</si>
  <si>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</si>
  <si>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</si>
  <si>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</si>
  <si>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</si>
  <si>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410</t>
  </si>
  <si>
    <t>Расходы на выплаты персоналу казенных учреждений</t>
  </si>
  <si>
    <t>110</t>
  </si>
  <si>
    <t>Пособия, компенсации и иные социальные выплаты гражданам, кроме публичных нормативных обязательств</t>
  </si>
  <si>
    <t>320</t>
  </si>
  <si>
    <t>Исполнение судебных актов</t>
  </si>
  <si>
    <t xml:space="preserve"> Социальные выплаты гражданам, кроме публичных нормативных социальных выплат</t>
  </si>
  <si>
    <t>11406013130000430</t>
  </si>
  <si>
    <t>11406025130000430</t>
  </si>
  <si>
    <t>11690050130000100</t>
  </si>
  <si>
    <t>20705000130000180</t>
  </si>
  <si>
    <t>20203024130001151</t>
  </si>
  <si>
    <t xml:space="preserve">2020301513000151 </t>
  </si>
  <si>
    <t>20202216130000151</t>
  </si>
  <si>
    <t>830</t>
  </si>
  <si>
    <t>18 7 01 07710</t>
  </si>
  <si>
    <t>Мероприятия по капитальному ремонту объектов культуры городских поселений Ленинградской области</t>
  </si>
  <si>
    <t>13 1 06 70350</t>
  </si>
  <si>
    <t>15 0 02 70140</t>
  </si>
  <si>
    <t>Ремонт автомобильных дорог общего пользования местного значения Ленинградской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</si>
  <si>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</si>
  <si>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 xml:space="preserve"> Исполнение судебных актов</t>
  </si>
  <si>
    <t>20201001130000151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</si>
  <si>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</si>
  <si>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</si>
  <si>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</si>
  <si>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</si>
  <si>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</si>
  <si>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 из  Фонда  финансовой поддержки городских поселений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</si>
  <si>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</si>
  <si>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</si>
  <si>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Укрепление материально-технической базы </t>
  </si>
  <si>
    <t>Развитие  культурно-досуговой деятельности</t>
  </si>
  <si>
    <t xml:space="preserve"> Укрепление материально-технической базы</t>
  </si>
  <si>
    <t>17 4 01 51180</t>
  </si>
  <si>
    <t>17 4 01 71340</t>
  </si>
  <si>
    <t xml:space="preserve">Бюджетные инвестиции </t>
  </si>
  <si>
    <t>Основное мероприятие "Массовая спортивно-оздоровительная работа по месту жительства населения"</t>
  </si>
  <si>
    <t>от 22 марта 2016 года № 20</t>
  </si>
  <si>
    <t>Исполнение судебных решений судебной системы РФ и мировых соглашений</t>
  </si>
  <si>
    <t>18 7 01 09990</t>
  </si>
  <si>
    <t>20202077130000151</t>
  </si>
  <si>
    <t xml:space="preserve">20203015130000151 </t>
  </si>
  <si>
    <t>20203024130000151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</si>
  <si>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</t>
  </si>
  <si>
    <t>20202999130000151</t>
  </si>
  <si>
    <t>Прочие субсидии бюджетам поселений</t>
  </si>
  <si>
    <t>20204012130000151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</si>
  <si>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</si>
  <si>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>Приложение № 5</t>
  </si>
  <si>
    <t>от других бюджетов бюджетной системы Российской Федерации</t>
  </si>
  <si>
    <t>в 2016 году</t>
  </si>
  <si>
    <t>Код бюджетной классификации</t>
  </si>
  <si>
    <t>Источники доходов</t>
  </si>
  <si>
    <t>Сумма  (тыс.руб.)</t>
  </si>
  <si>
    <t>Дотации бюджетам поселений на выравнивание бюджетной обеспеченности из  Фонда  финансовой поддержки поселений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</si>
  <si>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</si>
  <si>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</si>
  <si>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</si>
  <si>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19 0 01 70880</t>
  </si>
  <si>
    <t xml:space="preserve"> Мероприятия по реализации местных инициатив граждан (областной бюджет)</t>
  </si>
  <si>
    <t>15 0 03 72020</t>
  </si>
  <si>
    <t>Благоустройство территорий за счет межбюджетных трансфертов</t>
  </si>
  <si>
    <t>13 1 01 70360</t>
  </si>
  <si>
    <t>Обеспечение стимулирующих выплат работникам муниципальных учреждений культуры из областного бюджета</t>
  </si>
  <si>
    <t xml:space="preserve">Бюджетные инвестиции в объекты  капитального строительства объектов газификации (в том числе проектно-изыскательские работы) собственности муниципального образования из областного бюджета Ленинградской области </t>
  </si>
  <si>
    <t>11 0 03 70200</t>
  </si>
  <si>
    <t>Подпрограмма  «Молодое поколение  муниципального образования «Морозовское городское поселение Всеволожского муниципального района  Ленинградской области»</t>
  </si>
  <si>
    <t>Основное мероприятие "Мероприятия гражданско-патриотической направленности и мероприятия, посвященные памятным дата"</t>
  </si>
  <si>
    <t>Организация мероприятий гражданско-патриотической направленности и мероприятий, посвященных памятным дата</t>
  </si>
  <si>
    <t>Основное мероприятие "Мероприятия, посвященные профессиональным праздникам"</t>
  </si>
  <si>
    <t>Обеспечение деятельности МКУ ""Специализированная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</si>
  <si>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Уплата взносов и иных платой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</si>
  <si>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Мероприятий в области дорожного хозяйства</t>
  </si>
  <si>
    <t>Муниципальная программа «Переселение граждан из аварийного жилищного фонда на территории муниципального образования «Морозовское городское поселение Всеволожского муниципального района Ленинградской области» с использованием средств Фонда содействия реформированию жилищно-коммунального хозяйства на 2016-2017 годы»</t>
  </si>
  <si>
    <t>20 0 01 09502</t>
  </si>
  <si>
    <t>20 0 00 00000</t>
  </si>
  <si>
    <t>20 0 01 09602</t>
  </si>
  <si>
    <t>20 0 01 S9602</t>
  </si>
  <si>
    <t>20 0 01 07710</t>
  </si>
  <si>
    <t>20 0 01 00000</t>
  </si>
  <si>
    <t>Основное мероприятие "Обеспечение переселяемых граждан жильем"</t>
  </si>
  <si>
    <t>Мероприятия, направленные на переселение граждан из аварийного жилищного фонда за счет средств местного бюджета</t>
  </si>
  <si>
    <t>Мероприятия по переселению граждан из аварийного жилищного фонда за счет средств местного бюджета (дополнительные средства)</t>
  </si>
  <si>
    <t>Мероприятия, направленные на переселение граждан из аварийного жилищного фонда за счет средств Фонда содействия реформированию ЖКХ</t>
  </si>
  <si>
    <t>Мероприятия, направленные на переселение граждан из аварийного жилищного фонда за счет средств областного бюджета</t>
  </si>
  <si>
    <t>18 0 01 07810</t>
  </si>
  <si>
    <t>Межбюджетные трансферты на осуществление части полномочий поселения, направленных на реализацию прав граждан в сфере жилищных правоотношений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</si>
  <si>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</si>
  <si>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бюджетов.</t>
  </si>
  <si>
    <t>20202088130002151</t>
  </si>
  <si>
    <t>20202089130002151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</si>
  <si>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</si>
  <si>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</si>
  <si>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</si>
  <si>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</si>
  <si>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</si>
  <si>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</si>
  <si>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</si>
  <si>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</si>
  <si>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</si>
  <si>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15 0 02 74200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</si>
  <si>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на счет средств дорожного фонда Ленинградской области</t>
  </si>
  <si>
    <t>(в новой редакции от 29 ноября 2016 года)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</si>
</sst>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7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77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177" fontId="5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49" fontId="60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right" wrapText="1"/>
    </xf>
    <xf numFmtId="177" fontId="60" fillId="0" borderId="10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right" wrapText="1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right" vertical="center" wrapText="1"/>
    </xf>
    <xf numFmtId="49" fontId="67" fillId="0" borderId="10" xfId="0" applyNumberFormat="1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177" fontId="58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7" fillId="0" borderId="10" xfId="0" applyFont="1" applyFill="1" applyBorder="1" applyAlignment="1">
      <alignment vertical="center" wrapText="1"/>
    </xf>
    <xf numFmtId="177" fontId="57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vertical="center" wrapText="1"/>
    </xf>
    <xf numFmtId="177" fontId="58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/>
    </xf>
    <xf numFmtId="49" fontId="57" fillId="0" borderId="10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49" fontId="62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/>
    </xf>
    <xf numFmtId="0" fontId="57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49" fontId="57" fillId="0" borderId="10" xfId="0" applyNumberFormat="1" applyFont="1" applyFill="1" applyBorder="1" applyAlignment="1">
      <alignment horizontal="left" wrapText="1"/>
    </xf>
    <xf numFmtId="49" fontId="62" fillId="0" borderId="10" xfId="0" applyNumberFormat="1" applyFont="1" applyFill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177" fontId="58" fillId="0" borderId="10" xfId="0" applyNumberFormat="1" applyFont="1" applyBorder="1" applyAlignment="1">
      <alignment horizontal="left"/>
    </xf>
    <xf numFmtId="3" fontId="58" fillId="0" borderId="10" xfId="0" applyNumberFormat="1" applyFont="1" applyBorder="1" applyAlignment="1">
      <alignment horizontal="left"/>
    </xf>
    <xf numFmtId="177" fontId="58" fillId="0" borderId="10" xfId="0" applyNumberFormat="1" applyFont="1" applyFill="1" applyBorder="1" applyAlignment="1">
      <alignment horizontal="left"/>
    </xf>
    <xf numFmtId="49" fontId="61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0" borderId="11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77" fontId="58" fillId="35" borderId="10" xfId="0" applyNumberFormat="1" applyFont="1" applyFill="1" applyBorder="1" applyAlignment="1">
      <alignment/>
    </xf>
    <xf numFmtId="177" fontId="57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77" fontId="60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177" fontId="1" fillId="0" borderId="10" xfId="0" applyNumberFormat="1" applyFont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69" fillId="0" borderId="10" xfId="0" applyNumberFormat="1" applyFont="1" applyBorder="1" applyAlignment="1">
      <alignment horizontal="left"/>
    </xf>
    <xf numFmtId="177" fontId="57" fillId="35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177" fontId="58" fillId="0" borderId="10" xfId="54" applyNumberFormat="1" applyFont="1" applyFill="1" applyBorder="1">
      <alignment/>
      <protection/>
    </xf>
    <xf numFmtId="177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177" fontId="58" fillId="35" borderId="10" xfId="0" applyNumberFormat="1" applyFont="1" applyFill="1" applyBorder="1" applyAlignment="1">
      <alignment horizontal="right" vertical="center" wrapText="1"/>
    </xf>
    <xf numFmtId="177" fontId="62" fillId="0" borderId="10" xfId="0" applyNumberFormat="1" applyFont="1" applyFill="1" applyBorder="1" applyAlignment="1">
      <alignment/>
    </xf>
    <xf numFmtId="177" fontId="62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77" fontId="1" fillId="35" borderId="10" xfId="0" applyNumberFormat="1" applyFont="1" applyFill="1" applyBorder="1" applyAlignment="1">
      <alignment horizontal="right"/>
    </xf>
    <xf numFmtId="177" fontId="58" fillId="35" borderId="10" xfId="0" applyNumberFormat="1" applyFont="1" applyFill="1" applyBorder="1" applyAlignment="1">
      <alignment horizontal="right"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77" fontId="58" fillId="0" borderId="10" xfId="0" applyNumberFormat="1" applyFont="1" applyFill="1" applyBorder="1" applyAlignment="1">
      <alignment vertical="top"/>
    </xf>
    <xf numFmtId="4" fontId="58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8" fillId="34" borderId="10" xfId="0" applyFont="1" applyFill="1" applyBorder="1" applyAlignment="1">
      <alignment horizontal="left" wrapText="1"/>
    </xf>
    <xf numFmtId="176" fontId="3" fillId="34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4.125" style="0" customWidth="1"/>
    <col min="2" max="2" width="43.625" style="0" customWidth="1"/>
    <col min="3" max="3" width="20.25390625" style="0" customWidth="1"/>
  </cols>
  <sheetData>
    <row r="1" spans="1:3" ht="15.75">
      <c r="A1" s="185" t="s">
        <v>655</v>
      </c>
      <c r="B1" s="185"/>
      <c r="C1" s="185"/>
    </row>
    <row r="2" spans="1:3" ht="15.75">
      <c r="A2" s="185" t="s">
        <v>19</v>
      </c>
      <c r="B2" s="185"/>
      <c r="C2" s="185"/>
    </row>
    <row r="3" spans="1:3" ht="15.75">
      <c r="A3" s="185" t="s">
        <v>20</v>
      </c>
      <c r="B3" s="185"/>
      <c r="C3" s="185"/>
    </row>
    <row r="4" spans="1:3" ht="15.75">
      <c r="A4" s="185" t="s">
        <v>601</v>
      </c>
      <c r="B4" s="185"/>
      <c r="C4" s="185"/>
    </row>
    <row r="5" spans="1:3" ht="15.75">
      <c r="A5" s="185" t="s">
        <v>666</v>
      </c>
      <c r="B5" s="185"/>
      <c r="C5" s="185"/>
    </row>
    <row r="6" spans="1:3" ht="15.75">
      <c r="A6" s="3"/>
      <c r="B6" s="3"/>
      <c r="C6" s="3"/>
    </row>
    <row r="7" spans="1:3" ht="15.75">
      <c r="A7" s="186" t="s">
        <v>656</v>
      </c>
      <c r="B7" s="186"/>
      <c r="C7" s="186"/>
    </row>
    <row r="8" spans="1:3" ht="15.75">
      <c r="A8" s="178" t="s">
        <v>657</v>
      </c>
      <c r="B8" s="178"/>
      <c r="C8" s="178"/>
    </row>
    <row r="9" spans="1:3" ht="15.75">
      <c r="A9" s="178" t="s">
        <v>365</v>
      </c>
      <c r="B9" s="178"/>
      <c r="C9" s="178"/>
    </row>
    <row r="11" spans="1:3" ht="12.75">
      <c r="A11" s="179" t="s">
        <v>33</v>
      </c>
      <c r="B11" s="180" t="s">
        <v>31</v>
      </c>
      <c r="C11" s="181" t="s">
        <v>658</v>
      </c>
    </row>
    <row r="12" spans="1:3" ht="12.75">
      <c r="A12" s="179"/>
      <c r="B12" s="180"/>
      <c r="C12" s="182"/>
    </row>
    <row r="13" spans="1:3" ht="12.75">
      <c r="A13" s="183" t="s">
        <v>659</v>
      </c>
      <c r="B13" s="180" t="s">
        <v>660</v>
      </c>
      <c r="C13" s="184">
        <f>'прил.9 Вед. струк. 2016'!G385-'прил. 3 Доходы 2016'!C44</f>
        <v>8900.50000000003</v>
      </c>
    </row>
    <row r="14" spans="1:3" ht="36" customHeight="1">
      <c r="A14" s="183"/>
      <c r="B14" s="180"/>
      <c r="C14" s="184"/>
    </row>
    <row r="15" spans="1:3" ht="12.75">
      <c r="A15" s="174"/>
      <c r="B15" s="175" t="s">
        <v>661</v>
      </c>
      <c r="C15" s="176">
        <f>C13</f>
        <v>8900.50000000003</v>
      </c>
    </row>
    <row r="16" spans="1:3" ht="30" customHeight="1">
      <c r="A16" s="174"/>
      <c r="B16" s="175"/>
      <c r="C16" s="177"/>
    </row>
  </sheetData>
  <sheetProtection/>
  <mergeCells count="17">
    <mergeCell ref="C13:C14"/>
    <mergeCell ref="A1:C1"/>
    <mergeCell ref="A2:C2"/>
    <mergeCell ref="A3:C3"/>
    <mergeCell ref="A4:C4"/>
    <mergeCell ref="A5:C5"/>
    <mergeCell ref="A7:C7"/>
    <mergeCell ref="A15:A16"/>
    <mergeCell ref="B15:B16"/>
    <mergeCell ref="C15:C16"/>
    <mergeCell ref="A8:C8"/>
    <mergeCell ref="A9:C9"/>
    <mergeCell ref="A11:A12"/>
    <mergeCell ref="B11:B12"/>
    <mergeCell ref="C11:C12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0" customWidth="1"/>
  </cols>
  <sheetData>
    <row r="1" spans="1:5" ht="15.75">
      <c r="A1" s="185" t="s">
        <v>32</v>
      </c>
      <c r="B1" s="185"/>
      <c r="C1" s="185"/>
      <c r="D1" s="3"/>
      <c r="E1" s="3"/>
    </row>
    <row r="2" spans="1:5" ht="15.75">
      <c r="A2" s="185" t="s">
        <v>19</v>
      </c>
      <c r="B2" s="185"/>
      <c r="C2" s="185"/>
      <c r="D2" s="3"/>
      <c r="E2" s="3"/>
    </row>
    <row r="3" spans="1:5" ht="15.75">
      <c r="A3" s="185" t="s">
        <v>20</v>
      </c>
      <c r="B3" s="185"/>
      <c r="C3" s="185"/>
      <c r="D3" s="3"/>
      <c r="E3" s="3"/>
    </row>
    <row r="4" spans="1:5" ht="15.75">
      <c r="A4" s="185" t="s">
        <v>601</v>
      </c>
      <c r="B4" s="185"/>
      <c r="C4" s="185"/>
      <c r="D4" s="3"/>
      <c r="E4" s="3"/>
    </row>
    <row r="5" spans="1:5" ht="15.75">
      <c r="A5" s="185" t="s">
        <v>666</v>
      </c>
      <c r="B5" s="185"/>
      <c r="C5" s="185"/>
      <c r="D5" s="3"/>
      <c r="E5" s="3"/>
    </row>
    <row r="6" spans="1:5" ht="15.75">
      <c r="A6" s="3"/>
      <c r="B6" s="3"/>
      <c r="C6" s="3"/>
      <c r="D6" s="3"/>
      <c r="E6" s="3"/>
    </row>
    <row r="7" spans="1:3" ht="15.75">
      <c r="A7" s="178" t="s">
        <v>34</v>
      </c>
      <c r="B7" s="178"/>
      <c r="C7" s="178"/>
    </row>
    <row r="8" spans="1:3" ht="15.75">
      <c r="A8" s="178" t="s">
        <v>365</v>
      </c>
      <c r="B8" s="178"/>
      <c r="C8" s="178"/>
    </row>
    <row r="9" spans="1:3" ht="15.75">
      <c r="A9" s="178"/>
      <c r="B9" s="178"/>
      <c r="C9" s="178"/>
    </row>
    <row r="10" spans="1:3" ht="47.25">
      <c r="A10" s="6" t="s">
        <v>33</v>
      </c>
      <c r="B10" s="6" t="s">
        <v>31</v>
      </c>
      <c r="C10" s="6" t="s">
        <v>76</v>
      </c>
    </row>
    <row r="11" spans="1:3" ht="15.75">
      <c r="A11" s="17" t="s">
        <v>59</v>
      </c>
      <c r="B11" s="13" t="s">
        <v>34</v>
      </c>
      <c r="C11" s="151">
        <f>C12+C15+C18+C20+C24+C26+C31+C14+C30</f>
        <v>75883.59999999999</v>
      </c>
    </row>
    <row r="12" spans="1:3" ht="15.75">
      <c r="A12" s="18" t="s">
        <v>60</v>
      </c>
      <c r="B12" s="11" t="s">
        <v>35</v>
      </c>
      <c r="C12" s="151">
        <f>C13</f>
        <v>22470.8</v>
      </c>
    </row>
    <row r="13" spans="1:3" ht="15.75">
      <c r="A13" s="15" t="s">
        <v>61</v>
      </c>
      <c r="B13" s="12" t="s">
        <v>36</v>
      </c>
      <c r="C13" s="37">
        <f>20970.8+1500</f>
        <v>22470.8</v>
      </c>
    </row>
    <row r="14" spans="1:3" ht="47.25">
      <c r="A14" s="25" t="s">
        <v>74</v>
      </c>
      <c r="B14" s="21" t="s">
        <v>75</v>
      </c>
      <c r="C14" s="138">
        <v>1053.9</v>
      </c>
    </row>
    <row r="15" spans="1:3" ht="15.75">
      <c r="A15" s="18" t="s">
        <v>62</v>
      </c>
      <c r="B15" s="11" t="s">
        <v>37</v>
      </c>
      <c r="C15" s="151">
        <f>SUM(C16:C17)</f>
        <v>25430</v>
      </c>
    </row>
    <row r="16" spans="1:3" ht="63">
      <c r="A16" s="15" t="s">
        <v>63</v>
      </c>
      <c r="B16" s="12" t="s">
        <v>38</v>
      </c>
      <c r="C16" s="152">
        <v>1030</v>
      </c>
    </row>
    <row r="17" spans="1:3" ht="15.75">
      <c r="A17" s="15" t="s">
        <v>64</v>
      </c>
      <c r="B17" s="12" t="s">
        <v>39</v>
      </c>
      <c r="C17" s="152">
        <f>20550+3850</f>
        <v>24400</v>
      </c>
    </row>
    <row r="18" spans="1:3" ht="15.75">
      <c r="A18" s="18" t="s">
        <v>65</v>
      </c>
      <c r="B18" s="11" t="s">
        <v>40</v>
      </c>
      <c r="C18" s="151">
        <f>C19</f>
        <v>95</v>
      </c>
    </row>
    <row r="19" spans="1:3" ht="110.25">
      <c r="A19" s="15" t="s">
        <v>66</v>
      </c>
      <c r="B19" s="12" t="s">
        <v>41</v>
      </c>
      <c r="C19" s="153">
        <v>95</v>
      </c>
    </row>
    <row r="20" spans="1:3" ht="47.25">
      <c r="A20" s="18" t="s">
        <v>67</v>
      </c>
      <c r="B20" s="11" t="s">
        <v>42</v>
      </c>
      <c r="C20" s="151">
        <f>C21+C23+C22</f>
        <v>17625.2</v>
      </c>
    </row>
    <row r="21" spans="1:3" ht="114" customHeight="1">
      <c r="A21" s="15" t="s">
        <v>68</v>
      </c>
      <c r="B21" s="12" t="s">
        <v>590</v>
      </c>
      <c r="C21" s="37">
        <f>7755.7+2800-1000</f>
        <v>9555.7</v>
      </c>
    </row>
    <row r="22" spans="1:3" ht="114" customHeight="1">
      <c r="A22" s="154" t="s">
        <v>367</v>
      </c>
      <c r="B22" s="154" t="s">
        <v>368</v>
      </c>
      <c r="C22" s="37">
        <v>8069.5</v>
      </c>
    </row>
    <row r="23" spans="1:3" ht="94.5" hidden="1">
      <c r="A23" s="15" t="s">
        <v>366</v>
      </c>
      <c r="B23" s="12" t="s">
        <v>43</v>
      </c>
      <c r="C23" s="37">
        <v>0</v>
      </c>
    </row>
    <row r="24" spans="1:3" ht="15.75">
      <c r="A24" s="18" t="s">
        <v>69</v>
      </c>
      <c r="B24" s="11" t="s">
        <v>52</v>
      </c>
      <c r="C24" s="151">
        <f>C25</f>
        <v>750</v>
      </c>
    </row>
    <row r="25" spans="1:3" ht="50.25" customHeight="1">
      <c r="A25" s="15" t="s">
        <v>587</v>
      </c>
      <c r="B25" s="12" t="s">
        <v>588</v>
      </c>
      <c r="C25" s="148">
        <v>750</v>
      </c>
    </row>
    <row r="26" spans="1:3" ht="31.5">
      <c r="A26" s="18" t="s">
        <v>70</v>
      </c>
      <c r="B26" s="11" t="s">
        <v>44</v>
      </c>
      <c r="C26" s="151">
        <f>C27+C29+C28</f>
        <v>6158.7</v>
      </c>
    </row>
    <row r="27" spans="1:3" ht="63">
      <c r="A27" s="15" t="s">
        <v>570</v>
      </c>
      <c r="B27" s="12" t="s">
        <v>369</v>
      </c>
      <c r="C27" s="37">
        <f>3271+1000+555</f>
        <v>4826</v>
      </c>
    </row>
    <row r="28" spans="1:3" ht="85.5" customHeight="1">
      <c r="A28" s="15" t="s">
        <v>571</v>
      </c>
      <c r="B28" s="16" t="s">
        <v>589</v>
      </c>
      <c r="C28" s="37">
        <f>6829-2055-3441.3</f>
        <v>1332.6999999999998</v>
      </c>
    </row>
    <row r="29" spans="1:3" ht="110.25" hidden="1">
      <c r="A29" s="15" t="s">
        <v>71</v>
      </c>
      <c r="B29" s="12" t="s">
        <v>45</v>
      </c>
      <c r="C29" s="37">
        <v>0</v>
      </c>
    </row>
    <row r="30" spans="1:3" ht="63">
      <c r="A30" s="25" t="s">
        <v>572</v>
      </c>
      <c r="B30" s="21" t="s">
        <v>370</v>
      </c>
      <c r="C30" s="138">
        <v>100</v>
      </c>
    </row>
    <row r="31" spans="1:3" ht="15.75">
      <c r="A31" s="20" t="s">
        <v>72</v>
      </c>
      <c r="B31" s="11" t="s">
        <v>46</v>
      </c>
      <c r="C31" s="151">
        <f>C32</f>
        <v>2200</v>
      </c>
    </row>
    <row r="32" spans="1:3" ht="31.5">
      <c r="A32" s="19" t="s">
        <v>586</v>
      </c>
      <c r="B32" s="12" t="s">
        <v>371</v>
      </c>
      <c r="C32" s="153">
        <v>2200</v>
      </c>
    </row>
    <row r="33" spans="1:3" ht="15.75">
      <c r="A33" s="18" t="s">
        <v>73</v>
      </c>
      <c r="B33" s="11" t="s">
        <v>47</v>
      </c>
      <c r="C33" s="10">
        <f>C34+C43+C40+C41+C37+C38+C39+C42+C35+C36</f>
        <v>15488.899999999998</v>
      </c>
    </row>
    <row r="34" spans="1:3" ht="63">
      <c r="A34" s="15" t="s">
        <v>585</v>
      </c>
      <c r="B34" s="12" t="s">
        <v>591</v>
      </c>
      <c r="C34" s="37">
        <f>6912.9+193.9</f>
        <v>7106.799999999999</v>
      </c>
    </row>
    <row r="35" spans="1:3" ht="110.25">
      <c r="A35" s="15" t="s">
        <v>653</v>
      </c>
      <c r="B35" s="12" t="s">
        <v>651</v>
      </c>
      <c r="C35" s="37">
        <v>1860.3</v>
      </c>
    </row>
    <row r="36" spans="1:3" ht="63">
      <c r="A36" s="15" t="s">
        <v>654</v>
      </c>
      <c r="B36" s="12" t="s">
        <v>652</v>
      </c>
      <c r="C36" s="37">
        <v>1883.9</v>
      </c>
    </row>
    <row r="37" spans="1:3" ht="126">
      <c r="A37" s="161" t="s">
        <v>576</v>
      </c>
      <c r="B37" s="136" t="s">
        <v>372</v>
      </c>
      <c r="C37" s="37">
        <f>687+207.7</f>
        <v>894.7</v>
      </c>
    </row>
    <row r="38" spans="1:3" ht="65.25" customHeight="1">
      <c r="A38" s="161" t="s">
        <v>604</v>
      </c>
      <c r="B38" s="136" t="s">
        <v>607</v>
      </c>
      <c r="C38" s="37">
        <f>4332-3971</f>
        <v>361</v>
      </c>
    </row>
    <row r="39" spans="1:3" ht="15.75">
      <c r="A39" s="161" t="s">
        <v>608</v>
      </c>
      <c r="B39" s="136" t="s">
        <v>609</v>
      </c>
      <c r="C39" s="37">
        <v>1138.3</v>
      </c>
    </row>
    <row r="40" spans="1:5" ht="66" customHeight="1">
      <c r="A40" s="7" t="s">
        <v>605</v>
      </c>
      <c r="B40" s="12" t="s">
        <v>592</v>
      </c>
      <c r="C40" s="37">
        <f>431.6-56.2</f>
        <v>375.40000000000003</v>
      </c>
      <c r="D40" s="130"/>
      <c r="E40" s="130"/>
    </row>
    <row r="41" spans="1:3" ht="47.25">
      <c r="A41" s="7" t="s">
        <v>606</v>
      </c>
      <c r="B41" s="16" t="s">
        <v>593</v>
      </c>
      <c r="C41" s="37">
        <v>598.5</v>
      </c>
    </row>
    <row r="42" spans="1:3" ht="78.75">
      <c r="A42" s="7" t="s">
        <v>610</v>
      </c>
      <c r="B42" s="16" t="s">
        <v>611</v>
      </c>
      <c r="C42" s="37">
        <v>500</v>
      </c>
    </row>
    <row r="43" spans="1:3" ht="33" customHeight="1">
      <c r="A43" s="15" t="s">
        <v>573</v>
      </c>
      <c r="B43" s="12" t="s">
        <v>373</v>
      </c>
      <c r="C43" s="147">
        <f>300+420+50</f>
        <v>770</v>
      </c>
    </row>
    <row r="44" spans="1:3" ht="15.75">
      <c r="A44" s="187" t="s">
        <v>48</v>
      </c>
      <c r="B44" s="187"/>
      <c r="C44" s="10">
        <f>C11+C33</f>
        <v>91372.49999999999</v>
      </c>
    </row>
    <row r="45" spans="1:3" ht="15.75">
      <c r="A45" s="1"/>
      <c r="B45" s="1"/>
      <c r="C45" s="1"/>
    </row>
    <row r="46" ht="15.75">
      <c r="C46" s="146"/>
    </row>
    <row r="49" ht="12.75">
      <c r="C49" s="142"/>
    </row>
  </sheetData>
  <sheetProtection/>
  <mergeCells count="9">
    <mergeCell ref="A44:B44"/>
    <mergeCell ref="A7:C7"/>
    <mergeCell ref="A8:C8"/>
    <mergeCell ref="A9:C9"/>
    <mergeCell ref="A1:C1"/>
    <mergeCell ref="A2:C2"/>
    <mergeCell ref="A3:C3"/>
    <mergeCell ref="A4:C4"/>
    <mergeCell ref="A5:C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1"/>
  <sheetViews>
    <sheetView zoomScale="136" zoomScaleNormal="136" zoomScalePageLayoutView="0" workbookViewId="0" topLeftCell="A1">
      <selection activeCell="B5" sqref="B5:D5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8.25390625" style="0" customWidth="1"/>
    <col min="4" max="4" width="12.625" style="0" customWidth="1"/>
  </cols>
  <sheetData>
    <row r="1" spans="2:4" ht="15.75">
      <c r="B1" s="185" t="s">
        <v>612</v>
      </c>
      <c r="C1" s="185"/>
      <c r="D1" s="185"/>
    </row>
    <row r="2" spans="2:4" ht="15.75">
      <c r="B2" s="185" t="s">
        <v>19</v>
      </c>
      <c r="C2" s="185"/>
      <c r="D2" s="185"/>
    </row>
    <row r="3" spans="2:4" ht="15.75">
      <c r="B3" s="185" t="s">
        <v>20</v>
      </c>
      <c r="C3" s="185"/>
      <c r="D3" s="185"/>
    </row>
    <row r="4" spans="2:4" ht="15.75">
      <c r="B4" s="185" t="s">
        <v>601</v>
      </c>
      <c r="C4" s="185"/>
      <c r="D4" s="185"/>
    </row>
    <row r="5" spans="2:4" ht="15.75">
      <c r="B5" s="185" t="s">
        <v>666</v>
      </c>
      <c r="C5" s="185"/>
      <c r="D5" s="185"/>
    </row>
    <row r="6" spans="2:4" ht="15.75">
      <c r="B6" s="3"/>
      <c r="C6" s="3"/>
      <c r="D6" s="3"/>
    </row>
    <row r="7" spans="2:4" ht="15.75">
      <c r="B7" s="178" t="s">
        <v>47</v>
      </c>
      <c r="C7" s="178"/>
      <c r="D7" s="178"/>
    </row>
    <row r="8" spans="2:4" ht="15.75">
      <c r="B8" s="188" t="s">
        <v>613</v>
      </c>
      <c r="C8" s="188"/>
      <c r="D8" s="188"/>
    </row>
    <row r="9" spans="2:4" ht="15.75">
      <c r="B9" s="188" t="s">
        <v>614</v>
      </c>
      <c r="C9" s="188"/>
      <c r="D9" s="188"/>
    </row>
    <row r="11" spans="2:4" ht="31.5">
      <c r="B11" s="165" t="s">
        <v>615</v>
      </c>
      <c r="C11" s="8" t="s">
        <v>616</v>
      </c>
      <c r="D11" s="166" t="s">
        <v>617</v>
      </c>
    </row>
    <row r="12" spans="2:4" ht="18.75" customHeight="1">
      <c r="B12" s="167">
        <v>20000000000000000</v>
      </c>
      <c r="C12" s="11" t="s">
        <v>47</v>
      </c>
      <c r="D12" s="10">
        <f>D13+D19+D20+D16+D17+D18+D21+D14+D15</f>
        <v>14718.899999999998</v>
      </c>
    </row>
    <row r="13" spans="2:4" ht="49.5" customHeight="1">
      <c r="B13" s="15" t="s">
        <v>585</v>
      </c>
      <c r="C13" s="12" t="s">
        <v>618</v>
      </c>
      <c r="D13" s="168">
        <f>6912.9+193.9</f>
        <v>7106.799999999999</v>
      </c>
    </row>
    <row r="14" spans="2:4" ht="99" customHeight="1">
      <c r="B14" s="15" t="s">
        <v>653</v>
      </c>
      <c r="C14" s="12" t="s">
        <v>662</v>
      </c>
      <c r="D14" s="168">
        <v>1860.3</v>
      </c>
    </row>
    <row r="15" spans="2:4" ht="63.75" customHeight="1">
      <c r="B15" s="15" t="s">
        <v>654</v>
      </c>
      <c r="C15" s="12" t="s">
        <v>663</v>
      </c>
      <c r="D15" s="168">
        <v>1883.9</v>
      </c>
    </row>
    <row r="16" spans="2:4" ht="126" customHeight="1">
      <c r="B16" s="161" t="s">
        <v>576</v>
      </c>
      <c r="C16" s="136" t="s">
        <v>619</v>
      </c>
      <c r="D16" s="168">
        <f>687+207.7</f>
        <v>894.7</v>
      </c>
    </row>
    <row r="17" spans="2:4" ht="67.5" customHeight="1">
      <c r="B17" s="161" t="s">
        <v>604</v>
      </c>
      <c r="C17" s="136" t="s">
        <v>607</v>
      </c>
      <c r="D17" s="168">
        <f>4332-3971</f>
        <v>361</v>
      </c>
    </row>
    <row r="18" spans="2:4" ht="17.25" customHeight="1">
      <c r="B18" s="161" t="s">
        <v>608</v>
      </c>
      <c r="C18" s="136" t="s">
        <v>609</v>
      </c>
      <c r="D18" s="168">
        <v>1138.3</v>
      </c>
    </row>
    <row r="19" spans="2:4" ht="64.5" customHeight="1">
      <c r="B19" s="7" t="s">
        <v>575</v>
      </c>
      <c r="C19" s="12" t="s">
        <v>620</v>
      </c>
      <c r="D19" s="168">
        <f>431.6-56.2</f>
        <v>375.40000000000003</v>
      </c>
    </row>
    <row r="20" spans="2:4" ht="45" customHeight="1">
      <c r="B20" s="7" t="s">
        <v>574</v>
      </c>
      <c r="C20" s="16" t="s">
        <v>621</v>
      </c>
      <c r="D20" s="168">
        <v>598.5</v>
      </c>
    </row>
    <row r="21" spans="2:4" ht="78.75">
      <c r="B21" s="7" t="s">
        <v>610</v>
      </c>
      <c r="C21" s="16" t="s">
        <v>611</v>
      </c>
      <c r="D21" s="168">
        <v>500</v>
      </c>
    </row>
  </sheetData>
  <sheetProtection/>
  <mergeCells count="8">
    <mergeCell ref="B9:D9"/>
    <mergeCell ref="B4:D4"/>
    <mergeCell ref="B1:D1"/>
    <mergeCell ref="B2:D2"/>
    <mergeCell ref="B3:D3"/>
    <mergeCell ref="B5:D5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6"/>
  <sheetViews>
    <sheetView zoomScale="110" zoomScaleNormal="110" workbookViewId="0" topLeftCell="A1">
      <selection activeCell="A6" sqref="A6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185" t="s">
        <v>50</v>
      </c>
      <c r="B1" s="185"/>
      <c r="C1" s="185"/>
      <c r="D1" s="185"/>
      <c r="E1" s="185"/>
    </row>
    <row r="2" spans="1:5" ht="15.75">
      <c r="A2" s="185" t="s">
        <v>19</v>
      </c>
      <c r="B2" s="185"/>
      <c r="C2" s="185"/>
      <c r="D2" s="185"/>
      <c r="E2" s="185"/>
    </row>
    <row r="3" spans="1:5" ht="13.5" customHeight="1">
      <c r="A3" s="185" t="s">
        <v>20</v>
      </c>
      <c r="B3" s="185"/>
      <c r="C3" s="185"/>
      <c r="D3" s="185"/>
      <c r="E3" s="185"/>
    </row>
    <row r="4" spans="1:5" ht="15.75">
      <c r="A4" s="185" t="s">
        <v>601</v>
      </c>
      <c r="B4" s="185"/>
      <c r="C4" s="185"/>
      <c r="D4" s="185"/>
      <c r="E4" s="185"/>
    </row>
    <row r="5" spans="1:5" ht="15.75">
      <c r="A5" s="185" t="s">
        <v>666</v>
      </c>
      <c r="B5" s="185"/>
      <c r="C5" s="185"/>
      <c r="D5" s="185"/>
      <c r="E5" s="185"/>
    </row>
    <row r="6" spans="1:5" ht="12.75">
      <c r="A6" s="163"/>
      <c r="B6" s="163"/>
      <c r="C6" s="163"/>
      <c r="D6" s="163"/>
      <c r="E6" s="163"/>
    </row>
    <row r="7" spans="1:5" ht="103.5" customHeight="1">
      <c r="A7" s="189" t="s">
        <v>378</v>
      </c>
      <c r="B7" s="189"/>
      <c r="C7" s="189"/>
      <c r="D7" s="189"/>
      <c r="E7" s="189"/>
    </row>
    <row r="9" spans="1:5" ht="31.5">
      <c r="A9" s="23" t="s">
        <v>31</v>
      </c>
      <c r="B9" s="22" t="s">
        <v>77</v>
      </c>
      <c r="C9" s="22" t="s">
        <v>78</v>
      </c>
      <c r="D9" s="22" t="s">
        <v>79</v>
      </c>
      <c r="E9" s="22" t="s">
        <v>80</v>
      </c>
    </row>
    <row r="10" spans="1:5" ht="46.5" customHeight="1">
      <c r="A10" s="21" t="s">
        <v>357</v>
      </c>
      <c r="B10" s="76" t="s">
        <v>384</v>
      </c>
      <c r="C10" s="76"/>
      <c r="D10" s="77"/>
      <c r="E10" s="138">
        <f>E12+E16+E19+E31+E40</f>
        <v>5437.4</v>
      </c>
    </row>
    <row r="11" spans="1:5" ht="18" customHeight="1">
      <c r="A11" s="33" t="s">
        <v>381</v>
      </c>
      <c r="B11" s="80" t="s">
        <v>382</v>
      </c>
      <c r="C11" s="76"/>
      <c r="D11" s="77"/>
      <c r="E11" s="66">
        <f>E12</f>
        <v>375</v>
      </c>
    </row>
    <row r="12" spans="1:5" ht="31.5">
      <c r="A12" s="33" t="s">
        <v>110</v>
      </c>
      <c r="B12" s="80" t="s">
        <v>386</v>
      </c>
      <c r="C12" s="80"/>
      <c r="D12" s="81"/>
      <c r="E12" s="37">
        <f>E13</f>
        <v>375</v>
      </c>
    </row>
    <row r="13" spans="1:5" ht="31.5">
      <c r="A13" s="108" t="s">
        <v>560</v>
      </c>
      <c r="B13" s="80" t="s">
        <v>386</v>
      </c>
      <c r="C13" s="80">
        <v>240</v>
      </c>
      <c r="D13" s="81"/>
      <c r="E13" s="37">
        <f>E14</f>
        <v>375</v>
      </c>
    </row>
    <row r="14" spans="1:5" ht="15.75">
      <c r="A14" s="33" t="s">
        <v>2</v>
      </c>
      <c r="B14" s="80" t="s">
        <v>386</v>
      </c>
      <c r="C14" s="80">
        <v>240</v>
      </c>
      <c r="D14" s="81" t="s">
        <v>13</v>
      </c>
      <c r="E14" s="37">
        <v>375</v>
      </c>
    </row>
    <row r="15" spans="1:5" ht="15.75">
      <c r="A15" s="33" t="s">
        <v>383</v>
      </c>
      <c r="B15" s="80" t="s">
        <v>385</v>
      </c>
      <c r="C15" s="80"/>
      <c r="D15" s="81"/>
      <c r="E15" s="37">
        <f>E16</f>
        <v>2286</v>
      </c>
    </row>
    <row r="16" spans="1:5" ht="15.75">
      <c r="A16" s="33" t="s">
        <v>112</v>
      </c>
      <c r="B16" s="80" t="s">
        <v>387</v>
      </c>
      <c r="C16" s="80"/>
      <c r="D16" s="81"/>
      <c r="E16" s="37">
        <f>E17</f>
        <v>2286</v>
      </c>
    </row>
    <row r="17" spans="1:5" ht="31.5">
      <c r="A17" s="108" t="s">
        <v>560</v>
      </c>
      <c r="B17" s="80" t="s">
        <v>387</v>
      </c>
      <c r="C17" s="80">
        <v>240</v>
      </c>
      <c r="D17" s="81"/>
      <c r="E17" s="37">
        <f>E18</f>
        <v>2286</v>
      </c>
    </row>
    <row r="18" spans="1:5" ht="15.75">
      <c r="A18" s="2" t="s">
        <v>5</v>
      </c>
      <c r="B18" s="80" t="s">
        <v>387</v>
      </c>
      <c r="C18" s="80">
        <v>240</v>
      </c>
      <c r="D18" s="81" t="s">
        <v>16</v>
      </c>
      <c r="E18" s="37">
        <f>2800-114-400</f>
        <v>2286</v>
      </c>
    </row>
    <row r="19" spans="1:5" ht="31.5">
      <c r="A19" s="2" t="s">
        <v>388</v>
      </c>
      <c r="B19" s="80" t="s">
        <v>389</v>
      </c>
      <c r="C19" s="80"/>
      <c r="D19" s="81"/>
      <c r="E19" s="37">
        <f>E20+E27+E35</f>
        <v>618.4000000000001</v>
      </c>
    </row>
    <row r="20" spans="1:5" ht="31.5">
      <c r="A20" s="33" t="s">
        <v>114</v>
      </c>
      <c r="B20" s="80" t="s">
        <v>390</v>
      </c>
      <c r="C20" s="80"/>
      <c r="D20" s="81"/>
      <c r="E20" s="37">
        <f>E21+E23+E25</f>
        <v>57.40000000000009</v>
      </c>
    </row>
    <row r="21" spans="1:5" ht="31.5" hidden="1">
      <c r="A21" s="39" t="s">
        <v>99</v>
      </c>
      <c r="B21" s="80" t="s">
        <v>332</v>
      </c>
      <c r="C21" s="82">
        <v>244</v>
      </c>
      <c r="D21" s="83"/>
      <c r="E21" s="37">
        <f>E22</f>
        <v>0</v>
      </c>
    </row>
    <row r="22" spans="1:5" ht="15.75" hidden="1">
      <c r="A22" s="39" t="s">
        <v>2</v>
      </c>
      <c r="B22" s="80" t="s">
        <v>332</v>
      </c>
      <c r="C22" s="82">
        <v>244</v>
      </c>
      <c r="D22" s="83" t="s">
        <v>13</v>
      </c>
      <c r="E22" s="37">
        <v>0</v>
      </c>
    </row>
    <row r="23" spans="1:5" ht="31.5" hidden="1">
      <c r="A23" s="9" t="s">
        <v>117</v>
      </c>
      <c r="B23" s="80" t="s">
        <v>332</v>
      </c>
      <c r="C23" s="82">
        <v>243</v>
      </c>
      <c r="D23" s="83"/>
      <c r="E23" s="37">
        <f>E24</f>
        <v>0</v>
      </c>
    </row>
    <row r="24" spans="1:5" ht="15.75" hidden="1">
      <c r="A24" s="39" t="s">
        <v>4</v>
      </c>
      <c r="B24" s="80" t="s">
        <v>332</v>
      </c>
      <c r="C24" s="82">
        <v>243</v>
      </c>
      <c r="D24" s="83" t="s">
        <v>15</v>
      </c>
      <c r="E24" s="37">
        <v>0</v>
      </c>
    </row>
    <row r="25" spans="1:5" ht="15.75">
      <c r="A25" s="9" t="s">
        <v>562</v>
      </c>
      <c r="B25" s="80" t="s">
        <v>390</v>
      </c>
      <c r="C25" s="82">
        <v>410</v>
      </c>
      <c r="D25" s="83"/>
      <c r="E25" s="37">
        <f>E26</f>
        <v>57.40000000000009</v>
      </c>
    </row>
    <row r="26" spans="1:5" ht="15.75">
      <c r="A26" s="39" t="s">
        <v>4</v>
      </c>
      <c r="B26" s="80" t="s">
        <v>390</v>
      </c>
      <c r="C26" s="82">
        <v>410</v>
      </c>
      <c r="D26" s="83" t="s">
        <v>15</v>
      </c>
      <c r="E26" s="37">
        <f>1808-1750.6</f>
        <v>57.40000000000009</v>
      </c>
    </row>
    <row r="27" spans="1:5" ht="31.5">
      <c r="A27" s="33" t="s">
        <v>118</v>
      </c>
      <c r="B27" s="80" t="s">
        <v>391</v>
      </c>
      <c r="C27" s="80"/>
      <c r="D27" s="81"/>
      <c r="E27" s="37">
        <f>E28</f>
        <v>200</v>
      </c>
    </row>
    <row r="28" spans="1:5" ht="31.5">
      <c r="A28" s="108" t="s">
        <v>560</v>
      </c>
      <c r="B28" s="80" t="s">
        <v>391</v>
      </c>
      <c r="C28" s="80">
        <v>240</v>
      </c>
      <c r="D28" s="81"/>
      <c r="E28" s="37">
        <f>E29</f>
        <v>200</v>
      </c>
    </row>
    <row r="29" spans="1:5" ht="14.25" customHeight="1">
      <c r="A29" s="33" t="s">
        <v>4</v>
      </c>
      <c r="B29" s="80" t="s">
        <v>391</v>
      </c>
      <c r="C29" s="80">
        <v>240</v>
      </c>
      <c r="D29" s="81" t="s">
        <v>15</v>
      </c>
      <c r="E29" s="37">
        <f>1650+193.9-1643.9</f>
        <v>200</v>
      </c>
    </row>
    <row r="30" spans="1:5" ht="18" customHeight="1" hidden="1">
      <c r="A30" s="2" t="s">
        <v>392</v>
      </c>
      <c r="B30" s="80" t="s">
        <v>393</v>
      </c>
      <c r="C30" s="80"/>
      <c r="D30" s="81"/>
      <c r="E30" s="37">
        <f>E31</f>
        <v>0</v>
      </c>
    </row>
    <row r="31" spans="1:5" ht="17.25" customHeight="1" hidden="1">
      <c r="A31" s="33" t="s">
        <v>119</v>
      </c>
      <c r="B31" s="80" t="s">
        <v>394</v>
      </c>
      <c r="C31" s="80"/>
      <c r="D31" s="81"/>
      <c r="E31" s="37">
        <f>E32+E34</f>
        <v>0</v>
      </c>
    </row>
    <row r="32" spans="1:5" ht="31.5" hidden="1">
      <c r="A32" s="2" t="s">
        <v>120</v>
      </c>
      <c r="B32" s="80" t="s">
        <v>334</v>
      </c>
      <c r="C32" s="80">
        <v>810</v>
      </c>
      <c r="D32" s="81"/>
      <c r="E32" s="37">
        <f>E33</f>
        <v>0</v>
      </c>
    </row>
    <row r="33" spans="1:5" ht="15.75" hidden="1">
      <c r="A33" s="2" t="s">
        <v>3</v>
      </c>
      <c r="B33" s="80" t="s">
        <v>334</v>
      </c>
      <c r="C33" s="80">
        <v>810</v>
      </c>
      <c r="D33" s="81" t="s">
        <v>14</v>
      </c>
      <c r="E33" s="37">
        <v>0</v>
      </c>
    </row>
    <row r="34" spans="1:5" ht="31.5" hidden="1">
      <c r="A34" s="108" t="s">
        <v>560</v>
      </c>
      <c r="B34" s="80" t="s">
        <v>394</v>
      </c>
      <c r="C34" s="80">
        <v>240</v>
      </c>
      <c r="D34" s="81"/>
      <c r="E34" s="37">
        <f>E37</f>
        <v>0</v>
      </c>
    </row>
    <row r="35" spans="1:5" ht="47.25">
      <c r="A35" s="108" t="s">
        <v>628</v>
      </c>
      <c r="B35" s="80" t="s">
        <v>629</v>
      </c>
      <c r="C35" s="80"/>
      <c r="D35" s="81"/>
      <c r="E35" s="37">
        <f>E36</f>
        <v>361</v>
      </c>
    </row>
    <row r="36" spans="1:5" ht="15.75">
      <c r="A36" s="9" t="s">
        <v>562</v>
      </c>
      <c r="B36" s="80" t="s">
        <v>629</v>
      </c>
      <c r="C36" s="80">
        <v>410</v>
      </c>
      <c r="D36" s="81"/>
      <c r="E36" s="37">
        <f>E38</f>
        <v>361</v>
      </c>
    </row>
    <row r="37" spans="1:5" ht="15.75" hidden="1">
      <c r="A37" s="2" t="s">
        <v>5</v>
      </c>
      <c r="B37" s="80" t="s">
        <v>394</v>
      </c>
      <c r="C37" s="80">
        <v>240</v>
      </c>
      <c r="D37" s="81" t="s">
        <v>16</v>
      </c>
      <c r="E37" s="37">
        <v>0</v>
      </c>
    </row>
    <row r="38" spans="1:5" ht="15.75">
      <c r="A38" s="39" t="s">
        <v>4</v>
      </c>
      <c r="B38" s="80" t="s">
        <v>629</v>
      </c>
      <c r="C38" s="82">
        <v>410</v>
      </c>
      <c r="D38" s="83" t="s">
        <v>15</v>
      </c>
      <c r="E38" s="37">
        <f>4332-3971</f>
        <v>361</v>
      </c>
    </row>
    <row r="39" spans="1:5" ht="15.75">
      <c r="A39" s="2" t="s">
        <v>396</v>
      </c>
      <c r="B39" s="80" t="s">
        <v>395</v>
      </c>
      <c r="C39" s="80"/>
      <c r="D39" s="81"/>
      <c r="E39" s="37">
        <f>E40</f>
        <v>2158</v>
      </c>
    </row>
    <row r="40" spans="1:5" ht="31.5">
      <c r="A40" s="2" t="s">
        <v>121</v>
      </c>
      <c r="B40" s="80" t="s">
        <v>397</v>
      </c>
      <c r="C40" s="80"/>
      <c r="D40" s="81"/>
      <c r="E40" s="37">
        <f>E41</f>
        <v>2158</v>
      </c>
    </row>
    <row r="41" spans="1:5" ht="31.5">
      <c r="A41" s="108" t="s">
        <v>560</v>
      </c>
      <c r="B41" s="80" t="s">
        <v>397</v>
      </c>
      <c r="C41" s="80">
        <v>240</v>
      </c>
      <c r="D41" s="81"/>
      <c r="E41" s="37">
        <f>E42</f>
        <v>2158</v>
      </c>
    </row>
    <row r="42" spans="1:5" ht="15.75">
      <c r="A42" s="2" t="s">
        <v>3</v>
      </c>
      <c r="B42" s="80" t="s">
        <v>397</v>
      </c>
      <c r="C42" s="80">
        <v>240</v>
      </c>
      <c r="D42" s="81" t="s">
        <v>14</v>
      </c>
      <c r="E42" s="37">
        <f>2258-100</f>
        <v>2158</v>
      </c>
    </row>
    <row r="43" spans="1:5" ht="47.25">
      <c r="A43" s="68" t="s">
        <v>358</v>
      </c>
      <c r="B43" s="76" t="s">
        <v>408</v>
      </c>
      <c r="C43" s="76"/>
      <c r="D43" s="77"/>
      <c r="E43" s="138">
        <f>E44+E70+E85+E109+E129+E141</f>
        <v>3742.9</v>
      </c>
    </row>
    <row r="44" spans="1:5" ht="48" customHeight="1">
      <c r="A44" s="67" t="s">
        <v>126</v>
      </c>
      <c r="B44" s="78" t="s">
        <v>399</v>
      </c>
      <c r="C44" s="78"/>
      <c r="D44" s="79"/>
      <c r="E44" s="156">
        <f>E46+E52+E55+E59+E64+E67</f>
        <v>1797.4</v>
      </c>
    </row>
    <row r="45" spans="1:5" ht="33.75" customHeight="1">
      <c r="A45" s="2" t="s">
        <v>631</v>
      </c>
      <c r="B45" s="80" t="s">
        <v>398</v>
      </c>
      <c r="C45" s="80"/>
      <c r="D45" s="81"/>
      <c r="E45" s="37">
        <f>E46</f>
        <v>1577.4</v>
      </c>
    </row>
    <row r="46" spans="1:5" ht="31.5">
      <c r="A46" s="33" t="s">
        <v>632</v>
      </c>
      <c r="B46" s="80" t="s">
        <v>400</v>
      </c>
      <c r="C46" s="80"/>
      <c r="D46" s="81"/>
      <c r="E46" s="37">
        <f>E47+E49</f>
        <v>1577.4</v>
      </c>
    </row>
    <row r="47" spans="1:5" ht="31.5">
      <c r="A47" s="108" t="s">
        <v>560</v>
      </c>
      <c r="B47" s="80" t="s">
        <v>400</v>
      </c>
      <c r="C47" s="80">
        <v>240</v>
      </c>
      <c r="D47" s="81"/>
      <c r="E47" s="37">
        <f>E48</f>
        <v>1557.4</v>
      </c>
    </row>
    <row r="48" spans="1:5" ht="15.75">
      <c r="A48" s="27" t="s">
        <v>1</v>
      </c>
      <c r="B48" s="80" t="s">
        <v>400</v>
      </c>
      <c r="C48" s="80">
        <v>240</v>
      </c>
      <c r="D48" s="81" t="s">
        <v>27</v>
      </c>
      <c r="E48" s="37">
        <f>1557.4-200+200</f>
        <v>1557.4</v>
      </c>
    </row>
    <row r="49" spans="1:5" ht="15.75">
      <c r="A49" s="2" t="s">
        <v>131</v>
      </c>
      <c r="B49" s="80" t="s">
        <v>400</v>
      </c>
      <c r="C49" s="80">
        <v>350</v>
      </c>
      <c r="D49" s="81"/>
      <c r="E49" s="37">
        <f>E50</f>
        <v>20</v>
      </c>
    </row>
    <row r="50" spans="1:5" ht="15.75">
      <c r="A50" s="27" t="s">
        <v>1</v>
      </c>
      <c r="B50" s="80" t="s">
        <v>400</v>
      </c>
      <c r="C50" s="80">
        <v>350</v>
      </c>
      <c r="D50" s="81" t="s">
        <v>27</v>
      </c>
      <c r="E50" s="37">
        <v>20</v>
      </c>
    </row>
    <row r="51" spans="1:5" ht="16.5" customHeight="1">
      <c r="A51" s="2" t="s">
        <v>633</v>
      </c>
      <c r="B51" s="80" t="s">
        <v>404</v>
      </c>
      <c r="C51" s="80"/>
      <c r="D51" s="81"/>
      <c r="E51" s="37">
        <f>E52</f>
        <v>140</v>
      </c>
    </row>
    <row r="52" spans="1:5" ht="15.75">
      <c r="A52" s="33" t="s">
        <v>132</v>
      </c>
      <c r="B52" s="80" t="s">
        <v>401</v>
      </c>
      <c r="C52" s="80"/>
      <c r="D52" s="81"/>
      <c r="E52" s="37">
        <f>E53</f>
        <v>140</v>
      </c>
    </row>
    <row r="53" spans="1:5" ht="31.5">
      <c r="A53" s="108" t="s">
        <v>560</v>
      </c>
      <c r="B53" s="80" t="s">
        <v>401</v>
      </c>
      <c r="C53" s="80">
        <v>240</v>
      </c>
      <c r="D53" s="81"/>
      <c r="E53" s="37">
        <f>E54</f>
        <v>140</v>
      </c>
    </row>
    <row r="54" spans="1:5" ht="15.75">
      <c r="A54" s="27" t="s">
        <v>1</v>
      </c>
      <c r="B54" s="80" t="s">
        <v>401</v>
      </c>
      <c r="C54" s="80">
        <v>240</v>
      </c>
      <c r="D54" s="81" t="s">
        <v>27</v>
      </c>
      <c r="E54" s="37">
        <v>140</v>
      </c>
    </row>
    <row r="55" spans="1:5" ht="15.75" hidden="1">
      <c r="A55" s="33" t="s">
        <v>134</v>
      </c>
      <c r="B55" s="80" t="s">
        <v>135</v>
      </c>
      <c r="C55" s="80"/>
      <c r="D55" s="81"/>
      <c r="E55" s="37">
        <f>E56</f>
        <v>0</v>
      </c>
    </row>
    <row r="56" spans="1:5" ht="31.5" hidden="1">
      <c r="A56" s="27" t="s">
        <v>99</v>
      </c>
      <c r="B56" s="80" t="s">
        <v>135</v>
      </c>
      <c r="C56" s="80">
        <v>244</v>
      </c>
      <c r="D56" s="81"/>
      <c r="E56" s="37">
        <f>E57</f>
        <v>0</v>
      </c>
    </row>
    <row r="57" spans="1:5" ht="15.75" hidden="1">
      <c r="A57" s="27" t="s">
        <v>1</v>
      </c>
      <c r="B57" s="80" t="s">
        <v>135</v>
      </c>
      <c r="C57" s="80">
        <v>244</v>
      </c>
      <c r="D57" s="81" t="s">
        <v>27</v>
      </c>
      <c r="E57" s="37">
        <v>0</v>
      </c>
    </row>
    <row r="58" spans="1:5" ht="15.75">
      <c r="A58" s="2" t="s">
        <v>405</v>
      </c>
      <c r="B58" s="80" t="s">
        <v>406</v>
      </c>
      <c r="C58" s="80"/>
      <c r="D58" s="81"/>
      <c r="E58" s="37">
        <f>E59</f>
        <v>80</v>
      </c>
    </row>
    <row r="59" spans="1:5" ht="15.75">
      <c r="A59" s="33" t="s">
        <v>136</v>
      </c>
      <c r="B59" s="80" t="s">
        <v>407</v>
      </c>
      <c r="C59" s="80"/>
      <c r="D59" s="81"/>
      <c r="E59" s="37">
        <f>E62</f>
        <v>80</v>
      </c>
    </row>
    <row r="60" spans="1:5" ht="15.75" hidden="1">
      <c r="A60" s="2" t="s">
        <v>131</v>
      </c>
      <c r="B60" s="80" t="s">
        <v>137</v>
      </c>
      <c r="C60" s="80">
        <v>350</v>
      </c>
      <c r="D60" s="81"/>
      <c r="E60" s="37">
        <f>E61</f>
        <v>0</v>
      </c>
    </row>
    <row r="61" spans="1:5" ht="15.75" hidden="1">
      <c r="A61" s="27" t="s">
        <v>1</v>
      </c>
      <c r="B61" s="80" t="s">
        <v>137</v>
      </c>
      <c r="C61" s="80">
        <v>350</v>
      </c>
      <c r="D61" s="81" t="s">
        <v>27</v>
      </c>
      <c r="E61" s="37">
        <v>0</v>
      </c>
    </row>
    <row r="62" spans="1:5" ht="31.5">
      <c r="A62" s="108" t="s">
        <v>560</v>
      </c>
      <c r="B62" s="80" t="s">
        <v>407</v>
      </c>
      <c r="C62" s="80">
        <v>240</v>
      </c>
      <c r="D62" s="81"/>
      <c r="E62" s="37">
        <f>E63</f>
        <v>80</v>
      </c>
    </row>
    <row r="63" spans="1:5" ht="15.75">
      <c r="A63" s="27" t="s">
        <v>5</v>
      </c>
      <c r="B63" s="80" t="s">
        <v>407</v>
      </c>
      <c r="C63" s="80">
        <v>240</v>
      </c>
      <c r="D63" s="81" t="s">
        <v>16</v>
      </c>
      <c r="E63" s="37">
        <v>80</v>
      </c>
    </row>
    <row r="64" spans="1:5" ht="15.75" hidden="1">
      <c r="A64" s="33" t="s">
        <v>138</v>
      </c>
      <c r="B64" s="80" t="s">
        <v>139</v>
      </c>
      <c r="C64" s="80"/>
      <c r="D64" s="81"/>
      <c r="E64" s="37">
        <f>E65</f>
        <v>0</v>
      </c>
    </row>
    <row r="65" spans="1:5" ht="31.5" hidden="1">
      <c r="A65" s="27" t="s">
        <v>99</v>
      </c>
      <c r="B65" s="80" t="s">
        <v>139</v>
      </c>
      <c r="C65" s="80">
        <v>244</v>
      </c>
      <c r="D65" s="81"/>
      <c r="E65" s="37">
        <f>E66</f>
        <v>0</v>
      </c>
    </row>
    <row r="66" spans="1:5" ht="15.75" hidden="1">
      <c r="A66" s="27" t="s">
        <v>1</v>
      </c>
      <c r="B66" s="80" t="s">
        <v>139</v>
      </c>
      <c r="C66" s="80">
        <v>244</v>
      </c>
      <c r="D66" s="81" t="s">
        <v>27</v>
      </c>
      <c r="E66" s="37">
        <v>0</v>
      </c>
    </row>
    <row r="67" spans="1:5" ht="15.75" hidden="1">
      <c r="A67" s="33" t="s">
        <v>140</v>
      </c>
      <c r="B67" s="80" t="s">
        <v>141</v>
      </c>
      <c r="C67" s="80"/>
      <c r="D67" s="81"/>
      <c r="E67" s="37">
        <f>E68</f>
        <v>0</v>
      </c>
    </row>
    <row r="68" spans="1:5" ht="31.5" hidden="1">
      <c r="A68" s="27" t="s">
        <v>99</v>
      </c>
      <c r="B68" s="80" t="s">
        <v>141</v>
      </c>
      <c r="C68" s="80">
        <v>244</v>
      </c>
      <c r="D68" s="81"/>
      <c r="E68" s="37">
        <f>E69</f>
        <v>0</v>
      </c>
    </row>
    <row r="69" spans="1:5" ht="15.75" hidden="1">
      <c r="A69" s="27" t="s">
        <v>1</v>
      </c>
      <c r="B69" s="80" t="s">
        <v>141</v>
      </c>
      <c r="C69" s="80">
        <v>244</v>
      </c>
      <c r="D69" s="81" t="s">
        <v>27</v>
      </c>
      <c r="E69" s="37">
        <v>0</v>
      </c>
    </row>
    <row r="70" spans="1:5" ht="47.25">
      <c r="A70" s="67" t="s">
        <v>359</v>
      </c>
      <c r="B70" s="78" t="s">
        <v>410</v>
      </c>
      <c r="C70" s="80"/>
      <c r="D70" s="81"/>
      <c r="E70" s="156">
        <f>E72+E78+E82</f>
        <v>485</v>
      </c>
    </row>
    <row r="71" spans="1:5" ht="15.75">
      <c r="A71" s="2" t="s">
        <v>409</v>
      </c>
      <c r="B71" s="80" t="s">
        <v>413</v>
      </c>
      <c r="C71" s="80"/>
      <c r="D71" s="81"/>
      <c r="E71" s="37">
        <f>E72</f>
        <v>372</v>
      </c>
    </row>
    <row r="72" spans="1:5" ht="15.75">
      <c r="A72" s="33" t="s">
        <v>144</v>
      </c>
      <c r="B72" s="80" t="s">
        <v>414</v>
      </c>
      <c r="C72" s="80"/>
      <c r="D72" s="81"/>
      <c r="E72" s="37">
        <f>E73+E75</f>
        <v>372</v>
      </c>
    </row>
    <row r="73" spans="1:5" ht="31.5">
      <c r="A73" s="108" t="s">
        <v>560</v>
      </c>
      <c r="B73" s="80" t="s">
        <v>414</v>
      </c>
      <c r="C73" s="80">
        <v>240</v>
      </c>
      <c r="D73" s="81"/>
      <c r="E73" s="37">
        <f>E74</f>
        <v>372</v>
      </c>
    </row>
    <row r="74" spans="1:5" ht="15.75">
      <c r="A74" s="8" t="s">
        <v>28</v>
      </c>
      <c r="B74" s="80" t="s">
        <v>414</v>
      </c>
      <c r="C74" s="80">
        <v>240</v>
      </c>
      <c r="D74" s="81" t="s">
        <v>29</v>
      </c>
      <c r="E74" s="37">
        <f>420-48</f>
        <v>372</v>
      </c>
    </row>
    <row r="75" spans="1:5" ht="15.75" hidden="1">
      <c r="A75" s="2" t="s">
        <v>146</v>
      </c>
      <c r="B75" s="80" t="s">
        <v>145</v>
      </c>
      <c r="C75" s="80">
        <v>852</v>
      </c>
      <c r="D75" s="81"/>
      <c r="E75" s="37">
        <f>E76</f>
        <v>0</v>
      </c>
    </row>
    <row r="76" spans="1:5" ht="15.75" hidden="1">
      <c r="A76" s="8" t="s">
        <v>28</v>
      </c>
      <c r="B76" s="80" t="s">
        <v>145</v>
      </c>
      <c r="C76" s="80">
        <v>852</v>
      </c>
      <c r="D76" s="81" t="s">
        <v>29</v>
      </c>
      <c r="E76" s="37">
        <v>0</v>
      </c>
    </row>
    <row r="77" spans="1:5" ht="15.75">
      <c r="A77" s="2" t="s">
        <v>552</v>
      </c>
      <c r="B77" s="80" t="s">
        <v>411</v>
      </c>
      <c r="C77" s="80"/>
      <c r="D77" s="81"/>
      <c r="E77" s="37">
        <f>E78</f>
        <v>20</v>
      </c>
    </row>
    <row r="78" spans="1:5" ht="15.75">
      <c r="A78" s="33" t="s">
        <v>553</v>
      </c>
      <c r="B78" s="80" t="s">
        <v>415</v>
      </c>
      <c r="C78" s="80"/>
      <c r="D78" s="81"/>
      <c r="E78" s="37">
        <f>E79</f>
        <v>20</v>
      </c>
    </row>
    <row r="79" spans="1:5" ht="31.5">
      <c r="A79" s="108" t="s">
        <v>560</v>
      </c>
      <c r="B79" s="80" t="s">
        <v>415</v>
      </c>
      <c r="C79" s="80">
        <v>240</v>
      </c>
      <c r="D79" s="81"/>
      <c r="E79" s="37">
        <f>E80</f>
        <v>20</v>
      </c>
    </row>
    <row r="80" spans="1:5" ht="15.75">
      <c r="A80" s="8" t="s">
        <v>28</v>
      </c>
      <c r="B80" s="80" t="s">
        <v>415</v>
      </c>
      <c r="C80" s="80">
        <v>240</v>
      </c>
      <c r="D80" s="81" t="s">
        <v>29</v>
      </c>
      <c r="E80" s="37">
        <v>20</v>
      </c>
    </row>
    <row r="81" spans="1:5" ht="31.5">
      <c r="A81" s="2" t="s">
        <v>600</v>
      </c>
      <c r="B81" s="80" t="s">
        <v>412</v>
      </c>
      <c r="C81" s="80"/>
      <c r="D81" s="81"/>
      <c r="E81" s="37">
        <f>E82</f>
        <v>93</v>
      </c>
    </row>
    <row r="82" spans="1:5" ht="15.75">
      <c r="A82" s="33" t="s">
        <v>544</v>
      </c>
      <c r="B82" s="80" t="s">
        <v>416</v>
      </c>
      <c r="C82" s="80"/>
      <c r="D82" s="81"/>
      <c r="E82" s="37">
        <f>E83</f>
        <v>93</v>
      </c>
    </row>
    <row r="83" spans="1:5" ht="31.5">
      <c r="A83" s="108" t="s">
        <v>560</v>
      </c>
      <c r="B83" s="80" t="s">
        <v>416</v>
      </c>
      <c r="C83" s="80">
        <v>240</v>
      </c>
      <c r="D83" s="81"/>
      <c r="E83" s="37">
        <f>E84</f>
        <v>93</v>
      </c>
    </row>
    <row r="84" spans="1:5" ht="15.75">
      <c r="A84" s="8" t="s">
        <v>28</v>
      </c>
      <c r="B84" s="80" t="s">
        <v>416</v>
      </c>
      <c r="C84" s="80">
        <v>240</v>
      </c>
      <c r="D84" s="81" t="s">
        <v>29</v>
      </c>
      <c r="E84" s="37">
        <f>45+48</f>
        <v>93</v>
      </c>
    </row>
    <row r="85" spans="1:5" ht="47.25">
      <c r="A85" s="67" t="s">
        <v>630</v>
      </c>
      <c r="B85" s="78" t="s">
        <v>420</v>
      </c>
      <c r="C85" s="78"/>
      <c r="D85" s="79"/>
      <c r="E85" s="156">
        <f>E87+E91+E97+E102+E106</f>
        <v>969</v>
      </c>
    </row>
    <row r="86" spans="1:5" ht="31.5">
      <c r="A86" s="2" t="s">
        <v>417</v>
      </c>
      <c r="B86" s="80" t="s">
        <v>421</v>
      </c>
      <c r="C86" s="78"/>
      <c r="D86" s="79"/>
      <c r="E86" s="156">
        <f>E87</f>
        <v>40</v>
      </c>
    </row>
    <row r="87" spans="1:5" ht="31.5">
      <c r="A87" s="33" t="s">
        <v>153</v>
      </c>
      <c r="B87" s="80" t="s">
        <v>422</v>
      </c>
      <c r="C87" s="80"/>
      <c r="D87" s="81"/>
      <c r="E87" s="37">
        <f>E88</f>
        <v>40</v>
      </c>
    </row>
    <row r="88" spans="1:5" ht="31.5">
      <c r="A88" s="108" t="s">
        <v>560</v>
      </c>
      <c r="B88" s="80" t="s">
        <v>422</v>
      </c>
      <c r="C88" s="80">
        <v>240</v>
      </c>
      <c r="D88" s="81"/>
      <c r="E88" s="37">
        <f>E89</f>
        <v>40</v>
      </c>
    </row>
    <row r="89" spans="1:5" ht="15.75">
      <c r="A89" s="33" t="s">
        <v>25</v>
      </c>
      <c r="B89" s="80" t="s">
        <v>422</v>
      </c>
      <c r="C89" s="80">
        <v>240</v>
      </c>
      <c r="D89" s="81" t="s">
        <v>17</v>
      </c>
      <c r="E89" s="37">
        <v>40</v>
      </c>
    </row>
    <row r="90" spans="1:5" ht="47.25">
      <c r="A90" s="2" t="s">
        <v>418</v>
      </c>
      <c r="B90" s="80" t="s">
        <v>423</v>
      </c>
      <c r="C90" s="80"/>
      <c r="D90" s="81"/>
      <c r="E90" s="37">
        <f>E91</f>
        <v>200</v>
      </c>
    </row>
    <row r="91" spans="1:5" ht="47.25">
      <c r="A91" s="33" t="s">
        <v>155</v>
      </c>
      <c r="B91" s="80" t="s">
        <v>424</v>
      </c>
      <c r="C91" s="80"/>
      <c r="D91" s="81"/>
      <c r="E91" s="37">
        <f>E92+E94</f>
        <v>200</v>
      </c>
    </row>
    <row r="92" spans="1:5" ht="15.75" hidden="1">
      <c r="A92" s="2" t="s">
        <v>157</v>
      </c>
      <c r="B92" s="80" t="s">
        <v>156</v>
      </c>
      <c r="C92" s="80">
        <v>111</v>
      </c>
      <c r="D92" s="81"/>
      <c r="E92" s="37">
        <f>E93</f>
        <v>0</v>
      </c>
    </row>
    <row r="93" spans="1:5" ht="15.75" hidden="1">
      <c r="A93" s="33" t="s">
        <v>25</v>
      </c>
      <c r="B93" s="80" t="s">
        <v>156</v>
      </c>
      <c r="C93" s="80">
        <v>111</v>
      </c>
      <c r="D93" s="81" t="s">
        <v>17</v>
      </c>
      <c r="E93" s="37">
        <v>0</v>
      </c>
    </row>
    <row r="94" spans="1:5" ht="31.5">
      <c r="A94" s="108" t="s">
        <v>560</v>
      </c>
      <c r="B94" s="80" t="s">
        <v>424</v>
      </c>
      <c r="C94" s="80">
        <v>240</v>
      </c>
      <c r="D94" s="81"/>
      <c r="E94" s="37">
        <f>E95</f>
        <v>200</v>
      </c>
    </row>
    <row r="95" spans="1:5" ht="15.75">
      <c r="A95" s="33" t="s">
        <v>25</v>
      </c>
      <c r="B95" s="80" t="s">
        <v>424</v>
      </c>
      <c r="C95" s="80">
        <v>240</v>
      </c>
      <c r="D95" s="81" t="s">
        <v>17</v>
      </c>
      <c r="E95" s="37">
        <f>220-20</f>
        <v>200</v>
      </c>
    </row>
    <row r="96" spans="1:5" ht="32.25" customHeight="1">
      <c r="A96" s="2" t="s">
        <v>419</v>
      </c>
      <c r="B96" s="80" t="s">
        <v>425</v>
      </c>
      <c r="C96" s="80"/>
      <c r="D96" s="81"/>
      <c r="E96" s="37">
        <f>E97</f>
        <v>297</v>
      </c>
    </row>
    <row r="97" spans="1:5" ht="31.5">
      <c r="A97" s="33" t="s">
        <v>158</v>
      </c>
      <c r="B97" s="80" t="s">
        <v>426</v>
      </c>
      <c r="C97" s="80"/>
      <c r="D97" s="81"/>
      <c r="E97" s="37">
        <f>E98+E100</f>
        <v>297</v>
      </c>
    </row>
    <row r="98" spans="1:5" ht="15.75">
      <c r="A98" s="2" t="s">
        <v>131</v>
      </c>
      <c r="B98" s="80" t="s">
        <v>426</v>
      </c>
      <c r="C98" s="80">
        <v>350</v>
      </c>
      <c r="D98" s="81"/>
      <c r="E98" s="37">
        <f>E99</f>
        <v>42</v>
      </c>
    </row>
    <row r="99" spans="1:5" ht="15.75">
      <c r="A99" s="33" t="s">
        <v>25</v>
      </c>
      <c r="B99" s="80" t="s">
        <v>426</v>
      </c>
      <c r="C99" s="80">
        <v>350</v>
      </c>
      <c r="D99" s="81" t="s">
        <v>17</v>
      </c>
      <c r="E99" s="37">
        <v>42</v>
      </c>
    </row>
    <row r="100" spans="1:5" ht="31.5">
      <c r="A100" s="108" t="s">
        <v>560</v>
      </c>
      <c r="B100" s="80" t="s">
        <v>426</v>
      </c>
      <c r="C100" s="80">
        <v>240</v>
      </c>
      <c r="D100" s="81"/>
      <c r="E100" s="37">
        <f>E101</f>
        <v>255</v>
      </c>
    </row>
    <row r="101" spans="1:5" ht="15.75">
      <c r="A101" s="33" t="s">
        <v>25</v>
      </c>
      <c r="B101" s="80" t="s">
        <v>426</v>
      </c>
      <c r="C101" s="80">
        <v>240</v>
      </c>
      <c r="D101" s="81" t="s">
        <v>17</v>
      </c>
      <c r="E101" s="37">
        <v>255</v>
      </c>
    </row>
    <row r="102" spans="1:5" ht="15.75" hidden="1">
      <c r="A102" s="33" t="s">
        <v>160</v>
      </c>
      <c r="B102" s="80" t="s">
        <v>161</v>
      </c>
      <c r="C102" s="80"/>
      <c r="D102" s="81"/>
      <c r="E102" s="37">
        <f>E103</f>
        <v>0</v>
      </c>
    </row>
    <row r="103" spans="1:5" ht="31.5" hidden="1">
      <c r="A103" s="27" t="s">
        <v>99</v>
      </c>
      <c r="B103" s="80" t="s">
        <v>161</v>
      </c>
      <c r="C103" s="80">
        <v>244</v>
      </c>
      <c r="D103" s="81"/>
      <c r="E103" s="37">
        <f>E104</f>
        <v>0</v>
      </c>
    </row>
    <row r="104" spans="1:5" ht="15.75" hidden="1">
      <c r="A104" s="33" t="s">
        <v>25</v>
      </c>
      <c r="B104" s="80" t="s">
        <v>161</v>
      </c>
      <c r="C104" s="80">
        <v>244</v>
      </c>
      <c r="D104" s="81" t="s">
        <v>17</v>
      </c>
      <c r="E104" s="37">
        <v>0</v>
      </c>
    </row>
    <row r="105" spans="1:5" ht="15.75">
      <c r="A105" s="2" t="s">
        <v>431</v>
      </c>
      <c r="B105" s="80" t="s">
        <v>427</v>
      </c>
      <c r="C105" s="80"/>
      <c r="D105" s="81"/>
      <c r="E105" s="37">
        <f>E106</f>
        <v>432</v>
      </c>
    </row>
    <row r="106" spans="1:5" ht="15.75">
      <c r="A106" s="33" t="s">
        <v>162</v>
      </c>
      <c r="B106" s="80" t="s">
        <v>428</v>
      </c>
      <c r="C106" s="80"/>
      <c r="D106" s="81"/>
      <c r="E106" s="37">
        <f>E107</f>
        <v>432</v>
      </c>
    </row>
    <row r="107" spans="1:5" ht="31.5">
      <c r="A107" s="108" t="s">
        <v>560</v>
      </c>
      <c r="B107" s="80" t="s">
        <v>428</v>
      </c>
      <c r="C107" s="80">
        <v>240</v>
      </c>
      <c r="D107" s="81"/>
      <c r="E107" s="37">
        <f>E108</f>
        <v>432</v>
      </c>
    </row>
    <row r="108" spans="1:5" ht="15.75">
      <c r="A108" s="33" t="s">
        <v>25</v>
      </c>
      <c r="B108" s="80" t="s">
        <v>428</v>
      </c>
      <c r="C108" s="80">
        <v>240</v>
      </c>
      <c r="D108" s="81" t="s">
        <v>17</v>
      </c>
      <c r="E108" s="37">
        <v>432</v>
      </c>
    </row>
    <row r="109" spans="1:5" ht="47.25">
      <c r="A109" s="67" t="s">
        <v>545</v>
      </c>
      <c r="B109" s="78" t="s">
        <v>429</v>
      </c>
      <c r="C109" s="78"/>
      <c r="D109" s="79"/>
      <c r="E109" s="156">
        <f>E111+E115+E119+E122+E126</f>
        <v>155</v>
      </c>
    </row>
    <row r="110" spans="1:5" ht="31.5">
      <c r="A110" s="2" t="s">
        <v>430</v>
      </c>
      <c r="B110" s="80" t="s">
        <v>433</v>
      </c>
      <c r="C110" s="78"/>
      <c r="D110" s="79"/>
      <c r="E110" s="156">
        <f>E111</f>
        <v>6.2</v>
      </c>
    </row>
    <row r="111" spans="1:5" ht="31.5">
      <c r="A111" s="33" t="s">
        <v>165</v>
      </c>
      <c r="B111" s="80" t="s">
        <v>434</v>
      </c>
      <c r="C111" s="80"/>
      <c r="D111" s="81"/>
      <c r="E111" s="37">
        <f>E112</f>
        <v>6.2</v>
      </c>
    </row>
    <row r="112" spans="1:5" ht="31.5">
      <c r="A112" s="108" t="s">
        <v>560</v>
      </c>
      <c r="B112" s="80" t="s">
        <v>434</v>
      </c>
      <c r="C112" s="80">
        <v>240</v>
      </c>
      <c r="D112" s="81"/>
      <c r="E112" s="37">
        <f>E113</f>
        <v>6.2</v>
      </c>
    </row>
    <row r="113" spans="1:5" ht="15.75">
      <c r="A113" s="33" t="s">
        <v>25</v>
      </c>
      <c r="B113" s="80" t="s">
        <v>434</v>
      </c>
      <c r="C113" s="80">
        <v>240</v>
      </c>
      <c r="D113" s="81" t="s">
        <v>17</v>
      </c>
      <c r="E113" s="37">
        <f>6+0.2</f>
        <v>6.2</v>
      </c>
    </row>
    <row r="114" spans="1:5" ht="15.75">
      <c r="A114" s="2" t="s">
        <v>432</v>
      </c>
      <c r="B114" s="80" t="s">
        <v>435</v>
      </c>
      <c r="C114" s="80"/>
      <c r="D114" s="81"/>
      <c r="E114" s="37">
        <f>E115</f>
        <v>35</v>
      </c>
    </row>
    <row r="115" spans="1:5" ht="15.75">
      <c r="A115" s="33" t="s">
        <v>167</v>
      </c>
      <c r="B115" s="80" t="s">
        <v>436</v>
      </c>
      <c r="C115" s="80"/>
      <c r="D115" s="81"/>
      <c r="E115" s="37">
        <f>E116</f>
        <v>35</v>
      </c>
    </row>
    <row r="116" spans="1:5" ht="31.5">
      <c r="A116" s="108" t="s">
        <v>560</v>
      </c>
      <c r="B116" s="80" t="s">
        <v>436</v>
      </c>
      <c r="C116" s="80">
        <v>240</v>
      </c>
      <c r="D116" s="81"/>
      <c r="E116" s="37">
        <f>E117</f>
        <v>35</v>
      </c>
    </row>
    <row r="117" spans="1:5" ht="15.75">
      <c r="A117" s="33" t="s">
        <v>25</v>
      </c>
      <c r="B117" s="80" t="s">
        <v>436</v>
      </c>
      <c r="C117" s="80">
        <v>240</v>
      </c>
      <c r="D117" s="81" t="s">
        <v>17</v>
      </c>
      <c r="E117" s="37">
        <v>35</v>
      </c>
    </row>
    <row r="118" spans="1:5" ht="15.75">
      <c r="A118" s="2" t="s">
        <v>437</v>
      </c>
      <c r="B118" s="80" t="s">
        <v>439</v>
      </c>
      <c r="C118" s="80"/>
      <c r="D118" s="81"/>
      <c r="E118" s="37">
        <f>E119</f>
        <v>34</v>
      </c>
    </row>
    <row r="119" spans="1:5" ht="15.75">
      <c r="A119" s="33" t="s">
        <v>169</v>
      </c>
      <c r="B119" s="80" t="s">
        <v>441</v>
      </c>
      <c r="C119" s="80"/>
      <c r="D119" s="81"/>
      <c r="E119" s="37">
        <f>E120</f>
        <v>34</v>
      </c>
    </row>
    <row r="120" spans="1:5" ht="31.5">
      <c r="A120" s="108" t="s">
        <v>560</v>
      </c>
      <c r="B120" s="80" t="s">
        <v>441</v>
      </c>
      <c r="C120" s="80">
        <v>240</v>
      </c>
      <c r="D120" s="81"/>
      <c r="E120" s="37">
        <f>E121</f>
        <v>34</v>
      </c>
    </row>
    <row r="121" spans="1:5" ht="15.75">
      <c r="A121" s="33" t="s">
        <v>25</v>
      </c>
      <c r="B121" s="80" t="s">
        <v>441</v>
      </c>
      <c r="C121" s="80">
        <v>240</v>
      </c>
      <c r="D121" s="81" t="s">
        <v>17</v>
      </c>
      <c r="E121" s="37">
        <v>34</v>
      </c>
    </row>
    <row r="122" spans="1:5" ht="15.75" hidden="1">
      <c r="A122" s="33" t="s">
        <v>171</v>
      </c>
      <c r="B122" s="80" t="s">
        <v>172</v>
      </c>
      <c r="C122" s="80"/>
      <c r="D122" s="81"/>
      <c r="E122" s="37">
        <f>E123</f>
        <v>0</v>
      </c>
    </row>
    <row r="123" spans="1:5" ht="31.5" hidden="1">
      <c r="A123" s="27" t="s">
        <v>99</v>
      </c>
      <c r="B123" s="80" t="s">
        <v>172</v>
      </c>
      <c r="C123" s="80">
        <v>244</v>
      </c>
      <c r="D123" s="81"/>
      <c r="E123" s="37">
        <f>E124</f>
        <v>0</v>
      </c>
    </row>
    <row r="124" spans="1:5" ht="15.75" hidden="1">
      <c r="A124" s="33" t="s">
        <v>25</v>
      </c>
      <c r="B124" s="80" t="s">
        <v>172</v>
      </c>
      <c r="C124" s="80">
        <v>244</v>
      </c>
      <c r="D124" s="81" t="s">
        <v>17</v>
      </c>
      <c r="E124" s="37">
        <v>0</v>
      </c>
    </row>
    <row r="125" spans="1:5" ht="15.75">
      <c r="A125" s="2" t="s">
        <v>438</v>
      </c>
      <c r="B125" s="80" t="s">
        <v>440</v>
      </c>
      <c r="C125" s="80"/>
      <c r="D125" s="81"/>
      <c r="E125" s="37">
        <f>E126</f>
        <v>79.8</v>
      </c>
    </row>
    <row r="126" spans="1:5" ht="15.75">
      <c r="A126" s="33" t="s">
        <v>173</v>
      </c>
      <c r="B126" s="80" t="s">
        <v>442</v>
      </c>
      <c r="C126" s="80"/>
      <c r="D126" s="81"/>
      <c r="E126" s="37">
        <f>E127</f>
        <v>79.8</v>
      </c>
    </row>
    <row r="127" spans="1:5" ht="31.5">
      <c r="A127" s="108" t="s">
        <v>560</v>
      </c>
      <c r="B127" s="80" t="s">
        <v>442</v>
      </c>
      <c r="C127" s="80">
        <v>240</v>
      </c>
      <c r="D127" s="81"/>
      <c r="E127" s="37">
        <f>E128</f>
        <v>79.8</v>
      </c>
    </row>
    <row r="128" spans="1:5" ht="15.75">
      <c r="A128" s="33" t="s">
        <v>25</v>
      </c>
      <c r="B128" s="80" t="s">
        <v>442</v>
      </c>
      <c r="C128" s="80">
        <v>240</v>
      </c>
      <c r="D128" s="81" t="s">
        <v>17</v>
      </c>
      <c r="E128" s="37">
        <f>80-0.2</f>
        <v>79.8</v>
      </c>
    </row>
    <row r="129" spans="1:5" ht="48" customHeight="1">
      <c r="A129" s="67" t="s">
        <v>175</v>
      </c>
      <c r="B129" s="78" t="s">
        <v>443</v>
      </c>
      <c r="C129" s="78"/>
      <c r="D129" s="79"/>
      <c r="E129" s="156">
        <f>E131+E135+E138</f>
        <v>26.5</v>
      </c>
    </row>
    <row r="130" spans="1:5" ht="31.5">
      <c r="A130" s="2" t="s">
        <v>444</v>
      </c>
      <c r="B130" s="80" t="s">
        <v>446</v>
      </c>
      <c r="C130" s="80"/>
      <c r="D130" s="81"/>
      <c r="E130" s="37">
        <f>E131</f>
        <v>10</v>
      </c>
    </row>
    <row r="131" spans="1:5" ht="31.5">
      <c r="A131" s="33" t="s">
        <v>177</v>
      </c>
      <c r="B131" s="80" t="s">
        <v>447</v>
      </c>
      <c r="C131" s="80"/>
      <c r="D131" s="81"/>
      <c r="E131" s="37">
        <f>E132</f>
        <v>10</v>
      </c>
    </row>
    <row r="132" spans="1:5" ht="31.5">
      <c r="A132" s="108" t="s">
        <v>560</v>
      </c>
      <c r="B132" s="80" t="s">
        <v>447</v>
      </c>
      <c r="C132" s="80">
        <v>240</v>
      </c>
      <c r="D132" s="81"/>
      <c r="E132" s="37">
        <f>E133</f>
        <v>10</v>
      </c>
    </row>
    <row r="133" spans="1:5" ht="15.75">
      <c r="A133" s="33" t="s">
        <v>25</v>
      </c>
      <c r="B133" s="80" t="s">
        <v>447</v>
      </c>
      <c r="C133" s="80">
        <v>240</v>
      </c>
      <c r="D133" s="81" t="s">
        <v>17</v>
      </c>
      <c r="E133" s="37">
        <v>10</v>
      </c>
    </row>
    <row r="134" spans="1:5" ht="31.5">
      <c r="A134" s="2" t="s">
        <v>445</v>
      </c>
      <c r="B134" s="80" t="s">
        <v>448</v>
      </c>
      <c r="C134" s="80"/>
      <c r="D134" s="81"/>
      <c r="E134" s="37">
        <f>E135</f>
        <v>16.5</v>
      </c>
    </row>
    <row r="135" spans="1:5" ht="31.5">
      <c r="A135" s="33" t="s">
        <v>179</v>
      </c>
      <c r="B135" s="80" t="s">
        <v>449</v>
      </c>
      <c r="C135" s="80"/>
      <c r="D135" s="81"/>
      <c r="E135" s="37">
        <f>E136</f>
        <v>16.5</v>
      </c>
    </row>
    <row r="136" spans="1:5" ht="31.5">
      <c r="A136" s="108" t="s">
        <v>560</v>
      </c>
      <c r="B136" s="80" t="s">
        <v>449</v>
      </c>
      <c r="C136" s="80">
        <v>240</v>
      </c>
      <c r="D136" s="81"/>
      <c r="E136" s="37">
        <f>E137</f>
        <v>16.5</v>
      </c>
    </row>
    <row r="137" spans="1:5" ht="15.75">
      <c r="A137" s="33" t="s">
        <v>25</v>
      </c>
      <c r="B137" s="80" t="s">
        <v>449</v>
      </c>
      <c r="C137" s="80">
        <v>240</v>
      </c>
      <c r="D137" s="81" t="s">
        <v>17</v>
      </c>
      <c r="E137" s="37">
        <v>16.5</v>
      </c>
    </row>
    <row r="138" spans="1:5" ht="31.5" hidden="1">
      <c r="A138" s="33" t="s">
        <v>181</v>
      </c>
      <c r="B138" s="80" t="s">
        <v>182</v>
      </c>
      <c r="C138" s="80"/>
      <c r="D138" s="81"/>
      <c r="E138" s="37">
        <f>E139</f>
        <v>0</v>
      </c>
    </row>
    <row r="139" spans="1:5" ht="31.5" hidden="1">
      <c r="A139" s="27" t="s">
        <v>99</v>
      </c>
      <c r="B139" s="80" t="s">
        <v>182</v>
      </c>
      <c r="C139" s="80">
        <v>244</v>
      </c>
      <c r="D139" s="81"/>
      <c r="E139" s="37">
        <f>E140</f>
        <v>0</v>
      </c>
    </row>
    <row r="140" spans="1:5" ht="15.75" hidden="1">
      <c r="A140" s="33" t="s">
        <v>25</v>
      </c>
      <c r="B140" s="80" t="s">
        <v>182</v>
      </c>
      <c r="C140" s="80">
        <v>244</v>
      </c>
      <c r="D140" s="81" t="s">
        <v>17</v>
      </c>
      <c r="E140" s="37">
        <v>0</v>
      </c>
    </row>
    <row r="141" spans="1:5" ht="47.25">
      <c r="A141" s="67" t="s">
        <v>316</v>
      </c>
      <c r="B141" s="78" t="s">
        <v>450</v>
      </c>
      <c r="C141" s="78"/>
      <c r="D141" s="79"/>
      <c r="E141" s="156">
        <f>E142+E145+E149+E154</f>
        <v>310</v>
      </c>
    </row>
    <row r="142" spans="1:5" ht="15.75" hidden="1">
      <c r="A142" s="33" t="s">
        <v>184</v>
      </c>
      <c r="B142" s="80" t="s">
        <v>185</v>
      </c>
      <c r="C142" s="80"/>
      <c r="D142" s="81"/>
      <c r="E142" s="37">
        <f>E143</f>
        <v>0</v>
      </c>
    </row>
    <row r="143" spans="1:5" ht="31.5" hidden="1">
      <c r="A143" s="27" t="s">
        <v>99</v>
      </c>
      <c r="B143" s="80" t="s">
        <v>185</v>
      </c>
      <c r="C143" s="80">
        <v>244</v>
      </c>
      <c r="D143" s="81"/>
      <c r="E143" s="37">
        <f>E144</f>
        <v>0</v>
      </c>
    </row>
    <row r="144" spans="1:5" ht="15.75" hidden="1">
      <c r="A144" s="27" t="s">
        <v>1</v>
      </c>
      <c r="B144" s="80" t="s">
        <v>185</v>
      </c>
      <c r="C144" s="80">
        <v>244</v>
      </c>
      <c r="D144" s="81" t="s">
        <v>27</v>
      </c>
      <c r="E144" s="37">
        <v>0</v>
      </c>
    </row>
    <row r="145" spans="1:5" ht="15.75" hidden="1">
      <c r="A145" s="33" t="s">
        <v>186</v>
      </c>
      <c r="B145" s="80" t="s">
        <v>187</v>
      </c>
      <c r="C145" s="80"/>
      <c r="D145" s="81"/>
      <c r="E145" s="37">
        <f>E146</f>
        <v>0</v>
      </c>
    </row>
    <row r="146" spans="1:5" ht="15.75" hidden="1">
      <c r="A146" s="2" t="s">
        <v>131</v>
      </c>
      <c r="B146" s="80" t="s">
        <v>187</v>
      </c>
      <c r="C146" s="80">
        <v>350</v>
      </c>
      <c r="D146" s="81"/>
      <c r="E146" s="37">
        <f>E147</f>
        <v>0</v>
      </c>
    </row>
    <row r="147" spans="1:5" ht="15.75" hidden="1">
      <c r="A147" s="27" t="s">
        <v>1</v>
      </c>
      <c r="B147" s="80" t="s">
        <v>187</v>
      </c>
      <c r="C147" s="80">
        <v>350</v>
      </c>
      <c r="D147" s="81" t="s">
        <v>27</v>
      </c>
      <c r="E147" s="37">
        <v>0</v>
      </c>
    </row>
    <row r="148" spans="1:5" ht="15.75">
      <c r="A148" s="2" t="s">
        <v>451</v>
      </c>
      <c r="B148" s="80" t="s">
        <v>452</v>
      </c>
      <c r="C148" s="80"/>
      <c r="D148" s="81"/>
      <c r="E148" s="37">
        <f>E149</f>
        <v>310</v>
      </c>
    </row>
    <row r="149" spans="1:5" ht="15.75">
      <c r="A149" s="33" t="s">
        <v>188</v>
      </c>
      <c r="B149" s="80" t="s">
        <v>453</v>
      </c>
      <c r="C149" s="80"/>
      <c r="D149" s="81"/>
      <c r="E149" s="37">
        <f>E150+E152</f>
        <v>310</v>
      </c>
    </row>
    <row r="150" spans="1:5" ht="31.5">
      <c r="A150" s="108" t="s">
        <v>560</v>
      </c>
      <c r="B150" s="80" t="s">
        <v>453</v>
      </c>
      <c r="C150" s="80">
        <v>240</v>
      </c>
      <c r="D150" s="81"/>
      <c r="E150" s="37">
        <f>E151</f>
        <v>295</v>
      </c>
    </row>
    <row r="151" spans="1:5" ht="15.75">
      <c r="A151" s="27" t="s">
        <v>1</v>
      </c>
      <c r="B151" s="80" t="s">
        <v>453</v>
      </c>
      <c r="C151" s="80">
        <v>240</v>
      </c>
      <c r="D151" s="81" t="s">
        <v>27</v>
      </c>
      <c r="E151" s="37">
        <f>330-35</f>
        <v>295</v>
      </c>
    </row>
    <row r="152" spans="1:5" ht="15.75">
      <c r="A152" s="2" t="s">
        <v>131</v>
      </c>
      <c r="B152" s="80" t="s">
        <v>453</v>
      </c>
      <c r="C152" s="80">
        <v>350</v>
      </c>
      <c r="D152" s="81"/>
      <c r="E152" s="37">
        <f>E153</f>
        <v>15</v>
      </c>
    </row>
    <row r="153" spans="1:5" ht="15.75">
      <c r="A153" s="27" t="s">
        <v>1</v>
      </c>
      <c r="B153" s="80" t="s">
        <v>453</v>
      </c>
      <c r="C153" s="80">
        <v>350</v>
      </c>
      <c r="D153" s="81" t="s">
        <v>27</v>
      </c>
      <c r="E153" s="37">
        <v>15</v>
      </c>
    </row>
    <row r="154" spans="1:5" ht="15.75" hidden="1">
      <c r="A154" s="33" t="s">
        <v>191</v>
      </c>
      <c r="B154" s="80" t="s">
        <v>192</v>
      </c>
      <c r="C154" s="80"/>
      <c r="D154" s="81"/>
      <c r="E154" s="37">
        <f>E155</f>
        <v>0</v>
      </c>
    </row>
    <row r="155" spans="1:5" ht="31.5" hidden="1">
      <c r="A155" s="27" t="s">
        <v>99</v>
      </c>
      <c r="B155" s="80" t="s">
        <v>192</v>
      </c>
      <c r="C155" s="80">
        <v>244</v>
      </c>
      <c r="D155" s="81"/>
      <c r="E155" s="37">
        <f>E156</f>
        <v>0</v>
      </c>
    </row>
    <row r="156" spans="1:5" ht="15.75" hidden="1">
      <c r="A156" s="27" t="s">
        <v>7</v>
      </c>
      <c r="B156" s="80" t="s">
        <v>192</v>
      </c>
      <c r="C156" s="80">
        <v>244</v>
      </c>
      <c r="D156" s="81" t="s">
        <v>289</v>
      </c>
      <c r="E156" s="37">
        <v>0</v>
      </c>
    </row>
    <row r="157" spans="1:7" ht="29.25">
      <c r="A157" s="69" t="s">
        <v>354</v>
      </c>
      <c r="B157" s="84" t="s">
        <v>454</v>
      </c>
      <c r="C157" s="87"/>
      <c r="D157" s="77"/>
      <c r="E157" s="138">
        <f>E158+E187+E202</f>
        <v>26814.900000000005</v>
      </c>
      <c r="G157" s="142"/>
    </row>
    <row r="158" spans="1:5" ht="15.75">
      <c r="A158" s="67" t="s">
        <v>195</v>
      </c>
      <c r="B158" s="85" t="s">
        <v>455</v>
      </c>
      <c r="C158" s="85"/>
      <c r="D158" s="149"/>
      <c r="E158" s="156">
        <f>E159+E169+E175+E180</f>
        <v>26484.500000000004</v>
      </c>
    </row>
    <row r="159" spans="1:5" ht="31.5">
      <c r="A159" s="2" t="s">
        <v>459</v>
      </c>
      <c r="B159" s="86" t="s">
        <v>456</v>
      </c>
      <c r="C159" s="86"/>
      <c r="D159" s="102"/>
      <c r="E159" s="37">
        <f>E160+E165</f>
        <v>24062</v>
      </c>
    </row>
    <row r="160" spans="1:5" ht="31.5">
      <c r="A160" s="9" t="s">
        <v>198</v>
      </c>
      <c r="B160" s="80" t="s">
        <v>457</v>
      </c>
      <c r="C160" s="89"/>
      <c r="D160" s="81"/>
      <c r="E160" s="37">
        <f>E161+E163</f>
        <v>23559.9</v>
      </c>
    </row>
    <row r="161" spans="1:5" ht="15.75">
      <c r="A161" s="50" t="s">
        <v>564</v>
      </c>
      <c r="B161" s="80" t="s">
        <v>457</v>
      </c>
      <c r="C161" s="59">
        <v>110</v>
      </c>
      <c r="D161" s="90"/>
      <c r="E161" s="37">
        <f>E162</f>
        <v>16939.9</v>
      </c>
    </row>
    <row r="162" spans="1:5" ht="15.75">
      <c r="A162" s="2" t="s">
        <v>6</v>
      </c>
      <c r="B162" s="80" t="s">
        <v>457</v>
      </c>
      <c r="C162" s="59">
        <v>110</v>
      </c>
      <c r="D162" s="90" t="s">
        <v>18</v>
      </c>
      <c r="E162" s="37">
        <f>18150.2-9-1192.3-9</f>
        <v>16939.9</v>
      </c>
    </row>
    <row r="163" spans="1:5" ht="31.5">
      <c r="A163" s="108" t="s">
        <v>560</v>
      </c>
      <c r="B163" s="80" t="s">
        <v>457</v>
      </c>
      <c r="C163" s="59">
        <v>240</v>
      </c>
      <c r="D163" s="90"/>
      <c r="E163" s="37">
        <f>E164</f>
        <v>6620</v>
      </c>
    </row>
    <row r="164" spans="1:5" ht="15.75">
      <c r="A164" s="9" t="s">
        <v>6</v>
      </c>
      <c r="B164" s="80" t="s">
        <v>457</v>
      </c>
      <c r="C164" s="59">
        <v>240</v>
      </c>
      <c r="D164" s="90" t="s">
        <v>18</v>
      </c>
      <c r="E164" s="37">
        <f>6406.7-507.3+1192.3-471.7</f>
        <v>6620</v>
      </c>
    </row>
    <row r="165" spans="1:5" ht="31.5">
      <c r="A165" s="9" t="s">
        <v>627</v>
      </c>
      <c r="B165" s="80" t="s">
        <v>626</v>
      </c>
      <c r="C165" s="59"/>
      <c r="D165" s="90"/>
      <c r="E165" s="37">
        <f>E166</f>
        <v>502.1</v>
      </c>
    </row>
    <row r="166" spans="1:5" ht="15.75">
      <c r="A166" s="50" t="s">
        <v>564</v>
      </c>
      <c r="B166" s="80" t="s">
        <v>626</v>
      </c>
      <c r="C166" s="59">
        <v>110</v>
      </c>
      <c r="D166" s="90"/>
      <c r="E166" s="37">
        <f>E167</f>
        <v>502.1</v>
      </c>
    </row>
    <row r="167" spans="1:5" ht="15.75">
      <c r="A167" s="2" t="s">
        <v>6</v>
      </c>
      <c r="B167" s="80" t="s">
        <v>626</v>
      </c>
      <c r="C167" s="59">
        <v>110</v>
      </c>
      <c r="D167" s="90" t="s">
        <v>18</v>
      </c>
      <c r="E167" s="37">
        <v>502.1</v>
      </c>
    </row>
    <row r="168" spans="1:5" ht="15.75">
      <c r="A168" s="2" t="s">
        <v>458</v>
      </c>
      <c r="B168" s="86" t="s">
        <v>461</v>
      </c>
      <c r="C168" s="59"/>
      <c r="D168" s="90"/>
      <c r="E168" s="37">
        <f>E169</f>
        <v>160.9</v>
      </c>
    </row>
    <row r="169" spans="1:5" ht="15.75">
      <c r="A169" s="39" t="s">
        <v>595</v>
      </c>
      <c r="B169" s="59" t="s">
        <v>462</v>
      </c>
      <c r="C169" s="135"/>
      <c r="D169" s="83"/>
      <c r="E169" s="37">
        <f>E172+E170</f>
        <v>160.9</v>
      </c>
    </row>
    <row r="170" spans="1:5" ht="15.75" hidden="1">
      <c r="A170" s="2" t="s">
        <v>123</v>
      </c>
      <c r="B170" s="59" t="s">
        <v>462</v>
      </c>
      <c r="C170" s="59">
        <v>112</v>
      </c>
      <c r="D170" s="90"/>
      <c r="E170" s="37">
        <f>E171</f>
        <v>0</v>
      </c>
    </row>
    <row r="171" spans="1:5" ht="15.75" hidden="1">
      <c r="A171" s="2" t="s">
        <v>6</v>
      </c>
      <c r="B171" s="59" t="s">
        <v>462</v>
      </c>
      <c r="C171" s="59">
        <v>112</v>
      </c>
      <c r="D171" s="90" t="s">
        <v>18</v>
      </c>
      <c r="E171" s="37">
        <v>0</v>
      </c>
    </row>
    <row r="172" spans="1:5" ht="31.5">
      <c r="A172" s="108" t="s">
        <v>560</v>
      </c>
      <c r="B172" s="59" t="s">
        <v>462</v>
      </c>
      <c r="C172" s="59">
        <v>240</v>
      </c>
      <c r="D172" s="83"/>
      <c r="E172" s="37">
        <f>E173</f>
        <v>160.9</v>
      </c>
    </row>
    <row r="173" spans="1:5" ht="15.75">
      <c r="A173" s="9" t="s">
        <v>6</v>
      </c>
      <c r="B173" s="59" t="s">
        <v>462</v>
      </c>
      <c r="C173" s="59">
        <v>240</v>
      </c>
      <c r="D173" s="90" t="s">
        <v>18</v>
      </c>
      <c r="E173" s="37">
        <f>488.3-488.3+25.9+135</f>
        <v>160.9</v>
      </c>
    </row>
    <row r="174" spans="1:5" ht="15.75">
      <c r="A174" s="2" t="s">
        <v>463</v>
      </c>
      <c r="B174" s="86" t="s">
        <v>546</v>
      </c>
      <c r="C174" s="59"/>
      <c r="D174" s="90"/>
      <c r="E174" s="37">
        <f>E175</f>
        <v>692.2</v>
      </c>
    </row>
    <row r="175" spans="1:5" ht="15.75">
      <c r="A175" s="39" t="s">
        <v>594</v>
      </c>
      <c r="B175" s="59" t="s">
        <v>464</v>
      </c>
      <c r="C175" s="59"/>
      <c r="D175" s="83"/>
      <c r="E175" s="37">
        <f>E176+E178</f>
        <v>692.2</v>
      </c>
    </row>
    <row r="176" spans="1:5" ht="31.5">
      <c r="A176" s="108" t="s">
        <v>560</v>
      </c>
      <c r="B176" s="59" t="s">
        <v>464</v>
      </c>
      <c r="C176" s="59">
        <v>240</v>
      </c>
      <c r="D176" s="83"/>
      <c r="E176" s="37">
        <f>E177</f>
        <v>692.2</v>
      </c>
    </row>
    <row r="177" spans="1:5" ht="15.75">
      <c r="A177" s="9" t="s">
        <v>6</v>
      </c>
      <c r="B177" s="59" t="s">
        <v>464</v>
      </c>
      <c r="C177" s="59">
        <v>240</v>
      </c>
      <c r="D177" s="90" t="s">
        <v>18</v>
      </c>
      <c r="E177" s="37">
        <f>241.5+400.7+50</f>
        <v>692.2</v>
      </c>
    </row>
    <row r="178" spans="1:5" ht="31.5" hidden="1">
      <c r="A178" s="27" t="s">
        <v>99</v>
      </c>
      <c r="B178" s="135" t="s">
        <v>205</v>
      </c>
      <c r="C178" s="135">
        <v>244</v>
      </c>
      <c r="D178" s="83"/>
      <c r="E178" s="37">
        <f>E179</f>
        <v>0</v>
      </c>
    </row>
    <row r="179" spans="1:5" ht="15.75" hidden="1">
      <c r="A179" s="9" t="s">
        <v>6</v>
      </c>
      <c r="B179" s="135" t="s">
        <v>205</v>
      </c>
      <c r="C179" s="59">
        <v>244</v>
      </c>
      <c r="D179" s="90" t="s">
        <v>18</v>
      </c>
      <c r="E179" s="37">
        <v>0</v>
      </c>
    </row>
    <row r="180" spans="1:5" ht="31.5">
      <c r="A180" s="2" t="s">
        <v>460</v>
      </c>
      <c r="B180" s="86" t="s">
        <v>465</v>
      </c>
      <c r="C180" s="59"/>
      <c r="D180" s="90"/>
      <c r="E180" s="37">
        <f>E181+E184</f>
        <v>1569.4</v>
      </c>
    </row>
    <row r="181" spans="1:5" ht="18" customHeight="1">
      <c r="A181" s="39" t="s">
        <v>320</v>
      </c>
      <c r="B181" s="59" t="s">
        <v>466</v>
      </c>
      <c r="C181" s="135"/>
      <c r="D181" s="83"/>
      <c r="E181" s="37">
        <f>E182</f>
        <v>784.7</v>
      </c>
    </row>
    <row r="182" spans="1:5" ht="31.5">
      <c r="A182" s="108" t="s">
        <v>560</v>
      </c>
      <c r="B182" s="59" t="s">
        <v>466</v>
      </c>
      <c r="C182" s="59">
        <v>240</v>
      </c>
      <c r="D182" s="83"/>
      <c r="E182" s="37">
        <f>E183</f>
        <v>784.7</v>
      </c>
    </row>
    <row r="183" spans="1:5" ht="15.75">
      <c r="A183" s="9" t="s">
        <v>6</v>
      </c>
      <c r="B183" s="59" t="s">
        <v>466</v>
      </c>
      <c r="C183" s="59">
        <v>240</v>
      </c>
      <c r="D183" s="90" t="s">
        <v>18</v>
      </c>
      <c r="E183" s="37">
        <v>784.7</v>
      </c>
    </row>
    <row r="184" spans="1:5" ht="31.5">
      <c r="A184" s="108" t="s">
        <v>579</v>
      </c>
      <c r="B184" s="59" t="s">
        <v>580</v>
      </c>
      <c r="C184" s="59"/>
      <c r="D184" s="90"/>
      <c r="E184" s="37">
        <f>E185</f>
        <v>784.7</v>
      </c>
    </row>
    <row r="185" spans="1:5" ht="31.5">
      <c r="A185" s="108" t="s">
        <v>560</v>
      </c>
      <c r="B185" s="59" t="s">
        <v>580</v>
      </c>
      <c r="C185" s="59">
        <v>240</v>
      </c>
      <c r="D185" s="90"/>
      <c r="E185" s="37">
        <f>E186</f>
        <v>784.7</v>
      </c>
    </row>
    <row r="186" spans="1:5" ht="15.75">
      <c r="A186" s="9" t="s">
        <v>6</v>
      </c>
      <c r="B186" s="59" t="s">
        <v>580</v>
      </c>
      <c r="C186" s="59">
        <v>240</v>
      </c>
      <c r="D186" s="90" t="s">
        <v>18</v>
      </c>
      <c r="E186" s="37">
        <v>784.7</v>
      </c>
    </row>
    <row r="187" spans="1:5" ht="47.25" customHeight="1">
      <c r="A187" s="67" t="s">
        <v>210</v>
      </c>
      <c r="B187" s="78" t="s">
        <v>467</v>
      </c>
      <c r="C187" s="78"/>
      <c r="D187" s="79"/>
      <c r="E187" s="156">
        <f>E189+E195+E199</f>
        <v>122.5</v>
      </c>
    </row>
    <row r="188" spans="1:5" ht="18.75" customHeight="1">
      <c r="A188" s="2" t="s">
        <v>468</v>
      </c>
      <c r="B188" s="80" t="s">
        <v>469</v>
      </c>
      <c r="C188" s="80"/>
      <c r="D188" s="81"/>
      <c r="E188" s="37">
        <f>E189</f>
        <v>41.8</v>
      </c>
    </row>
    <row r="189" spans="1:5" ht="15.75">
      <c r="A189" s="33" t="s">
        <v>212</v>
      </c>
      <c r="B189" s="80" t="s">
        <v>470</v>
      </c>
      <c r="C189" s="80"/>
      <c r="D189" s="81"/>
      <c r="E189" s="37">
        <f>E190+E192</f>
        <v>41.8</v>
      </c>
    </row>
    <row r="190" spans="1:5" ht="15.75">
      <c r="A190" s="50" t="s">
        <v>564</v>
      </c>
      <c r="B190" s="80" t="s">
        <v>470</v>
      </c>
      <c r="C190" s="80">
        <v>110</v>
      </c>
      <c r="D190" s="81"/>
      <c r="E190" s="37">
        <f>E191</f>
        <v>1</v>
      </c>
    </row>
    <row r="191" spans="1:5" ht="15.75">
      <c r="A191" s="2" t="s">
        <v>6</v>
      </c>
      <c r="B191" s="80" t="s">
        <v>470</v>
      </c>
      <c r="C191" s="80">
        <v>110</v>
      </c>
      <c r="D191" s="90" t="s">
        <v>18</v>
      </c>
      <c r="E191" s="37">
        <f>5-4</f>
        <v>1</v>
      </c>
    </row>
    <row r="192" spans="1:5" ht="31.5">
      <c r="A192" s="108" t="s">
        <v>560</v>
      </c>
      <c r="B192" s="80" t="s">
        <v>470</v>
      </c>
      <c r="C192" s="80">
        <v>240</v>
      </c>
      <c r="D192" s="81"/>
      <c r="E192" s="37">
        <f>E193</f>
        <v>40.8</v>
      </c>
    </row>
    <row r="193" spans="1:5" ht="15.75">
      <c r="A193" s="2" t="s">
        <v>6</v>
      </c>
      <c r="B193" s="80" t="s">
        <v>470</v>
      </c>
      <c r="C193" s="80">
        <v>240</v>
      </c>
      <c r="D193" s="90" t="s">
        <v>18</v>
      </c>
      <c r="E193" s="37">
        <f>56.6-15.8</f>
        <v>40.8</v>
      </c>
    </row>
    <row r="194" spans="1:5" ht="31.5">
      <c r="A194" s="2" t="s">
        <v>471</v>
      </c>
      <c r="B194" s="80" t="s">
        <v>472</v>
      </c>
      <c r="C194" s="59"/>
      <c r="D194" s="90"/>
      <c r="E194" s="37">
        <f>E195</f>
        <v>20</v>
      </c>
    </row>
    <row r="195" spans="1:5" ht="15.75">
      <c r="A195" s="33" t="s">
        <v>214</v>
      </c>
      <c r="B195" s="80" t="s">
        <v>473</v>
      </c>
      <c r="C195" s="80"/>
      <c r="D195" s="81"/>
      <c r="E195" s="37">
        <f>E196</f>
        <v>20</v>
      </c>
    </row>
    <row r="196" spans="1:5" ht="31.5">
      <c r="A196" s="108" t="s">
        <v>560</v>
      </c>
      <c r="B196" s="80" t="s">
        <v>473</v>
      </c>
      <c r="C196" s="80">
        <v>240</v>
      </c>
      <c r="D196" s="81"/>
      <c r="E196" s="37">
        <f>E197</f>
        <v>20</v>
      </c>
    </row>
    <row r="197" spans="1:5" ht="15.75">
      <c r="A197" s="2" t="s">
        <v>6</v>
      </c>
      <c r="B197" s="80" t="s">
        <v>473</v>
      </c>
      <c r="C197" s="80">
        <v>240</v>
      </c>
      <c r="D197" s="90" t="s">
        <v>18</v>
      </c>
      <c r="E197" s="37">
        <v>20</v>
      </c>
    </row>
    <row r="198" spans="1:5" ht="15.75">
      <c r="A198" s="2" t="s">
        <v>463</v>
      </c>
      <c r="B198" s="80" t="s">
        <v>474</v>
      </c>
      <c r="C198" s="59"/>
      <c r="D198" s="90"/>
      <c r="E198" s="37">
        <f>E199</f>
        <v>60.7</v>
      </c>
    </row>
    <row r="199" spans="1:5" ht="15.75">
      <c r="A199" s="26" t="s">
        <v>124</v>
      </c>
      <c r="B199" s="80" t="s">
        <v>475</v>
      </c>
      <c r="C199" s="80"/>
      <c r="D199" s="81"/>
      <c r="E199" s="37">
        <f>E200</f>
        <v>60.7</v>
      </c>
    </row>
    <row r="200" spans="1:5" ht="29.25" customHeight="1">
      <c r="A200" s="27" t="s">
        <v>98</v>
      </c>
      <c r="B200" s="80" t="s">
        <v>475</v>
      </c>
      <c r="C200" s="80">
        <v>240</v>
      </c>
      <c r="D200" s="81"/>
      <c r="E200" s="37">
        <f>E201</f>
        <v>60.7</v>
      </c>
    </row>
    <row r="201" spans="1:5" ht="15.75">
      <c r="A201" s="2" t="s">
        <v>6</v>
      </c>
      <c r="B201" s="80" t="s">
        <v>475</v>
      </c>
      <c r="C201" s="80">
        <v>240</v>
      </c>
      <c r="D201" s="90" t="s">
        <v>18</v>
      </c>
      <c r="E201" s="37">
        <f>40.9+19.8</f>
        <v>60.7</v>
      </c>
    </row>
    <row r="202" spans="1:7" ht="47.25">
      <c r="A202" s="67" t="s">
        <v>217</v>
      </c>
      <c r="B202" s="78" t="s">
        <v>478</v>
      </c>
      <c r="C202" s="78"/>
      <c r="D202" s="79"/>
      <c r="E202" s="156">
        <f>E204+E210+E214</f>
        <v>207.9</v>
      </c>
      <c r="G202" s="142"/>
    </row>
    <row r="203" spans="1:7" ht="15.75">
      <c r="A203" s="2" t="s">
        <v>477</v>
      </c>
      <c r="B203" s="80" t="s">
        <v>479</v>
      </c>
      <c r="C203" s="80"/>
      <c r="D203" s="81"/>
      <c r="E203" s="37">
        <f>E204</f>
        <v>71.9</v>
      </c>
      <c r="G203" s="142"/>
    </row>
    <row r="204" spans="1:5" ht="15.75">
      <c r="A204" s="26" t="s">
        <v>219</v>
      </c>
      <c r="B204" s="80" t="s">
        <v>480</v>
      </c>
      <c r="C204" s="80"/>
      <c r="D204" s="81"/>
      <c r="E204" s="37">
        <f>E205+E207</f>
        <v>71.9</v>
      </c>
    </row>
    <row r="205" spans="1:5" ht="15.75">
      <c r="A205" s="50" t="s">
        <v>564</v>
      </c>
      <c r="B205" s="80" t="s">
        <v>480</v>
      </c>
      <c r="C205" s="80">
        <v>110</v>
      </c>
      <c r="D205" s="81"/>
      <c r="E205" s="37">
        <f>E206</f>
        <v>12</v>
      </c>
    </row>
    <row r="206" spans="1:5" ht="15.75">
      <c r="A206" s="2" t="s">
        <v>6</v>
      </c>
      <c r="B206" s="80" t="s">
        <v>480</v>
      </c>
      <c r="C206" s="80">
        <v>110</v>
      </c>
      <c r="D206" s="81" t="s">
        <v>18</v>
      </c>
      <c r="E206" s="37">
        <v>12</v>
      </c>
    </row>
    <row r="207" spans="1:5" ht="31.5">
      <c r="A207" s="108" t="s">
        <v>560</v>
      </c>
      <c r="B207" s="80" t="s">
        <v>480</v>
      </c>
      <c r="C207" s="80">
        <v>240</v>
      </c>
      <c r="D207" s="81"/>
      <c r="E207" s="37">
        <f>E208</f>
        <v>59.9</v>
      </c>
    </row>
    <row r="208" spans="1:5" ht="15.75">
      <c r="A208" s="2" t="s">
        <v>6</v>
      </c>
      <c r="B208" s="80" t="s">
        <v>480</v>
      </c>
      <c r="C208" s="80">
        <v>240</v>
      </c>
      <c r="D208" s="81" t="s">
        <v>18</v>
      </c>
      <c r="E208" s="37">
        <v>59.9</v>
      </c>
    </row>
    <row r="209" spans="1:5" ht="31.5">
      <c r="A209" s="2" t="s">
        <v>476</v>
      </c>
      <c r="B209" s="80" t="s">
        <v>481</v>
      </c>
      <c r="C209" s="80"/>
      <c r="D209" s="81"/>
      <c r="E209" s="37">
        <f>E210</f>
        <v>18</v>
      </c>
    </row>
    <row r="210" spans="1:5" ht="15.75">
      <c r="A210" s="26" t="s">
        <v>221</v>
      </c>
      <c r="B210" s="80" t="s">
        <v>482</v>
      </c>
      <c r="C210" s="80"/>
      <c r="D210" s="81"/>
      <c r="E210" s="37">
        <f>E211</f>
        <v>18</v>
      </c>
    </row>
    <row r="211" spans="1:5" ht="31.5">
      <c r="A211" s="108" t="s">
        <v>560</v>
      </c>
      <c r="B211" s="80" t="s">
        <v>482</v>
      </c>
      <c r="C211" s="80">
        <v>240</v>
      </c>
      <c r="D211" s="81"/>
      <c r="E211" s="37">
        <f>E212</f>
        <v>18</v>
      </c>
    </row>
    <row r="212" spans="1:5" ht="15.75">
      <c r="A212" s="26" t="s">
        <v>6</v>
      </c>
      <c r="B212" s="80" t="s">
        <v>482</v>
      </c>
      <c r="C212" s="80">
        <v>240</v>
      </c>
      <c r="D212" s="81" t="s">
        <v>18</v>
      </c>
      <c r="E212" s="37">
        <v>18</v>
      </c>
    </row>
    <row r="213" spans="1:5" ht="15.75">
      <c r="A213" s="2" t="s">
        <v>463</v>
      </c>
      <c r="B213" s="80" t="s">
        <v>483</v>
      </c>
      <c r="C213" s="80"/>
      <c r="D213" s="81"/>
      <c r="E213" s="37">
        <f>E214</f>
        <v>118</v>
      </c>
    </row>
    <row r="214" spans="1:5" ht="15.75">
      <c r="A214" s="33" t="s">
        <v>596</v>
      </c>
      <c r="B214" s="80" t="s">
        <v>484</v>
      </c>
      <c r="C214" s="80"/>
      <c r="D214" s="81"/>
      <c r="E214" s="37">
        <f>E215</f>
        <v>118</v>
      </c>
    </row>
    <row r="215" spans="1:5" ht="31.5">
      <c r="A215" s="108" t="s">
        <v>560</v>
      </c>
      <c r="B215" s="80" t="s">
        <v>484</v>
      </c>
      <c r="C215" s="80">
        <v>240</v>
      </c>
      <c r="D215" s="81"/>
      <c r="E215" s="37">
        <f>E216</f>
        <v>118</v>
      </c>
    </row>
    <row r="216" spans="1:5" ht="15.75">
      <c r="A216" s="2" t="s">
        <v>6</v>
      </c>
      <c r="B216" s="80" t="s">
        <v>484</v>
      </c>
      <c r="C216" s="80">
        <v>240</v>
      </c>
      <c r="D216" s="81" t="s">
        <v>18</v>
      </c>
      <c r="E216" s="37">
        <v>118</v>
      </c>
    </row>
    <row r="217" spans="1:5" ht="46.5" customHeight="1">
      <c r="A217" s="70" t="s">
        <v>353</v>
      </c>
      <c r="B217" s="76" t="s">
        <v>486</v>
      </c>
      <c r="C217" s="76"/>
      <c r="D217" s="77"/>
      <c r="E217" s="138">
        <f>E219+E225+E229+E233</f>
        <v>788.5</v>
      </c>
    </row>
    <row r="218" spans="1:5" ht="16.5" customHeight="1">
      <c r="A218" s="2" t="s">
        <v>488</v>
      </c>
      <c r="B218" s="80" t="s">
        <v>485</v>
      </c>
      <c r="C218" s="80"/>
      <c r="D218" s="81"/>
      <c r="E218" s="37">
        <f>E219</f>
        <v>283.5</v>
      </c>
    </row>
    <row r="219" spans="1:5" ht="15.75">
      <c r="A219" s="48" t="s">
        <v>226</v>
      </c>
      <c r="B219" s="80" t="s">
        <v>487</v>
      </c>
      <c r="C219" s="80"/>
      <c r="D219" s="81"/>
      <c r="E219" s="141">
        <f>E220+E222</f>
        <v>283.5</v>
      </c>
    </row>
    <row r="220" spans="1:5" ht="31.5">
      <c r="A220" s="108" t="s">
        <v>560</v>
      </c>
      <c r="B220" s="80" t="s">
        <v>487</v>
      </c>
      <c r="C220" s="80">
        <v>240</v>
      </c>
      <c r="D220" s="81"/>
      <c r="E220" s="141">
        <f>E221</f>
        <v>183.5</v>
      </c>
    </row>
    <row r="221" spans="1:5" ht="31.5">
      <c r="A221" s="50" t="s">
        <v>23</v>
      </c>
      <c r="B221" s="80" t="s">
        <v>487</v>
      </c>
      <c r="C221" s="80">
        <v>240</v>
      </c>
      <c r="D221" s="81" t="s">
        <v>11</v>
      </c>
      <c r="E221" s="141">
        <f>233.5-50</f>
        <v>183.5</v>
      </c>
    </row>
    <row r="222" spans="1:5" ht="31.5">
      <c r="A222" s="108" t="s">
        <v>560</v>
      </c>
      <c r="B222" s="80" t="s">
        <v>487</v>
      </c>
      <c r="C222" s="80">
        <v>240</v>
      </c>
      <c r="D222" s="81"/>
      <c r="E222" s="141">
        <f>E223</f>
        <v>100</v>
      </c>
    </row>
    <row r="223" spans="1:5" ht="15.75">
      <c r="A223" s="27" t="s">
        <v>1</v>
      </c>
      <c r="B223" s="80" t="s">
        <v>487</v>
      </c>
      <c r="C223" s="80">
        <v>240</v>
      </c>
      <c r="D223" s="81" t="s">
        <v>27</v>
      </c>
      <c r="E223" s="141">
        <v>100</v>
      </c>
    </row>
    <row r="224" spans="1:5" ht="15.75">
      <c r="A224" s="2" t="s">
        <v>490</v>
      </c>
      <c r="B224" s="80" t="s">
        <v>489</v>
      </c>
      <c r="C224" s="80"/>
      <c r="D224" s="81"/>
      <c r="E224" s="141">
        <f>E225</f>
        <v>260</v>
      </c>
    </row>
    <row r="225" spans="1:5" ht="15.75">
      <c r="A225" s="48" t="s">
        <v>228</v>
      </c>
      <c r="B225" s="80" t="s">
        <v>491</v>
      </c>
      <c r="C225" s="80"/>
      <c r="D225" s="81"/>
      <c r="E225" s="37">
        <f>E226</f>
        <v>260</v>
      </c>
    </row>
    <row r="226" spans="1:5" ht="31.5">
      <c r="A226" s="108" t="s">
        <v>560</v>
      </c>
      <c r="B226" s="80" t="s">
        <v>491</v>
      </c>
      <c r="C226" s="80">
        <v>240</v>
      </c>
      <c r="D226" s="81"/>
      <c r="E226" s="37">
        <f>E227</f>
        <v>260</v>
      </c>
    </row>
    <row r="227" spans="1:5" ht="31.5">
      <c r="A227" s="50" t="s">
        <v>23</v>
      </c>
      <c r="B227" s="80" t="s">
        <v>491</v>
      </c>
      <c r="C227" s="80">
        <v>240</v>
      </c>
      <c r="D227" s="81" t="s">
        <v>11</v>
      </c>
      <c r="E227" s="37">
        <f>310-50</f>
        <v>260</v>
      </c>
    </row>
    <row r="228" spans="1:5" ht="15.75">
      <c r="A228" s="2" t="s">
        <v>492</v>
      </c>
      <c r="B228" s="80" t="s">
        <v>494</v>
      </c>
      <c r="C228" s="80"/>
      <c r="D228" s="81"/>
      <c r="E228" s="37">
        <f>E229</f>
        <v>55</v>
      </c>
    </row>
    <row r="229" spans="1:5" ht="15.75">
      <c r="A229" s="48" t="s">
        <v>230</v>
      </c>
      <c r="B229" s="80" t="s">
        <v>496</v>
      </c>
      <c r="C229" s="80"/>
      <c r="D229" s="81"/>
      <c r="E229" s="37">
        <f>E230</f>
        <v>55</v>
      </c>
    </row>
    <row r="230" spans="1:5" ht="31.5">
      <c r="A230" s="108" t="s">
        <v>560</v>
      </c>
      <c r="B230" s="80" t="s">
        <v>496</v>
      </c>
      <c r="C230" s="80">
        <v>240</v>
      </c>
      <c r="D230" s="81"/>
      <c r="E230" s="37">
        <f>E231</f>
        <v>55</v>
      </c>
    </row>
    <row r="231" spans="1:5" ht="31.5">
      <c r="A231" s="50" t="s">
        <v>23</v>
      </c>
      <c r="B231" s="80" t="s">
        <v>496</v>
      </c>
      <c r="C231" s="80">
        <v>240</v>
      </c>
      <c r="D231" s="81" t="s">
        <v>11</v>
      </c>
      <c r="E231" s="37">
        <f>75-20</f>
        <v>55</v>
      </c>
    </row>
    <row r="232" spans="1:5" ht="15.75">
      <c r="A232" s="2" t="s">
        <v>493</v>
      </c>
      <c r="B232" s="80" t="s">
        <v>495</v>
      </c>
      <c r="C232" s="80"/>
      <c r="D232" s="81"/>
      <c r="E232" s="37">
        <f>E233</f>
        <v>190</v>
      </c>
    </row>
    <row r="233" spans="1:5" ht="15.75">
      <c r="A233" s="48" t="s">
        <v>232</v>
      </c>
      <c r="B233" s="80" t="s">
        <v>497</v>
      </c>
      <c r="C233" s="80"/>
      <c r="D233" s="81"/>
      <c r="E233" s="37">
        <f>E234</f>
        <v>190</v>
      </c>
    </row>
    <row r="234" spans="1:5" ht="31.5">
      <c r="A234" s="108" t="s">
        <v>560</v>
      </c>
      <c r="B234" s="80" t="s">
        <v>497</v>
      </c>
      <c r="C234" s="80">
        <v>240</v>
      </c>
      <c r="D234" s="81"/>
      <c r="E234" s="37">
        <f>E235</f>
        <v>190</v>
      </c>
    </row>
    <row r="235" spans="1:5" ht="31.5">
      <c r="A235" s="50" t="s">
        <v>23</v>
      </c>
      <c r="B235" s="80" t="s">
        <v>497</v>
      </c>
      <c r="C235" s="80">
        <v>240</v>
      </c>
      <c r="D235" s="81" t="s">
        <v>11</v>
      </c>
      <c r="E235" s="37">
        <v>190</v>
      </c>
    </row>
    <row r="236" spans="1:5" ht="47.25">
      <c r="A236" s="21" t="s">
        <v>554</v>
      </c>
      <c r="B236" s="76" t="s">
        <v>501</v>
      </c>
      <c r="C236" s="80"/>
      <c r="D236" s="81"/>
      <c r="E236" s="138">
        <f>E237+E241+E253</f>
        <v>17813.800000000003</v>
      </c>
    </row>
    <row r="237" spans="1:5" ht="15.75">
      <c r="A237" s="2" t="s">
        <v>498</v>
      </c>
      <c r="B237" s="80" t="s">
        <v>503</v>
      </c>
      <c r="C237" s="80"/>
      <c r="D237" s="81"/>
      <c r="E237" s="37">
        <f>E238</f>
        <v>324.7</v>
      </c>
    </row>
    <row r="238" spans="1:5" ht="15.75">
      <c r="A238" s="26" t="s">
        <v>235</v>
      </c>
      <c r="B238" s="80" t="s">
        <v>502</v>
      </c>
      <c r="C238" s="80"/>
      <c r="D238" s="81"/>
      <c r="E238" s="37">
        <f>E239</f>
        <v>324.7</v>
      </c>
    </row>
    <row r="239" spans="1:5" ht="31.5">
      <c r="A239" s="108" t="s">
        <v>560</v>
      </c>
      <c r="B239" s="80" t="s">
        <v>502</v>
      </c>
      <c r="C239" s="80">
        <v>240</v>
      </c>
      <c r="D239" s="81"/>
      <c r="E239" s="37">
        <f>E240</f>
        <v>324.7</v>
      </c>
    </row>
    <row r="240" spans="1:5" ht="15.75">
      <c r="A240" s="27" t="s">
        <v>5</v>
      </c>
      <c r="B240" s="80" t="s">
        <v>502</v>
      </c>
      <c r="C240" s="82">
        <v>240</v>
      </c>
      <c r="D240" s="81" t="s">
        <v>16</v>
      </c>
      <c r="E240" s="37">
        <v>324.7</v>
      </c>
    </row>
    <row r="241" spans="1:5" ht="15.75">
      <c r="A241" s="2" t="s">
        <v>499</v>
      </c>
      <c r="B241" s="80" t="s">
        <v>504</v>
      </c>
      <c r="C241" s="82"/>
      <c r="D241" s="81"/>
      <c r="E241" s="37">
        <f>E242+E250+E247</f>
        <v>10516.7</v>
      </c>
    </row>
    <row r="242" spans="1:5" ht="15.75">
      <c r="A242" s="26" t="s">
        <v>237</v>
      </c>
      <c r="B242" s="80" t="s">
        <v>506</v>
      </c>
      <c r="C242" s="80"/>
      <c r="D242" s="81"/>
      <c r="E242" s="37">
        <f>E245</f>
        <v>7949.999999999999</v>
      </c>
    </row>
    <row r="243" spans="1:5" ht="31.5" hidden="1">
      <c r="A243" s="2" t="s">
        <v>113</v>
      </c>
      <c r="B243" s="80" t="s">
        <v>238</v>
      </c>
      <c r="C243" s="80">
        <v>243</v>
      </c>
      <c r="D243" s="81"/>
      <c r="E243" s="37">
        <f>E244</f>
        <v>0</v>
      </c>
    </row>
    <row r="244" spans="1:5" ht="15.75" hidden="1">
      <c r="A244" s="2" t="s">
        <v>53</v>
      </c>
      <c r="B244" s="80" t="s">
        <v>238</v>
      </c>
      <c r="C244" s="80">
        <v>243</v>
      </c>
      <c r="D244" s="81" t="s">
        <v>54</v>
      </c>
      <c r="E244" s="37">
        <v>0</v>
      </c>
    </row>
    <row r="245" spans="1:5" ht="31.5">
      <c r="A245" s="108" t="s">
        <v>560</v>
      </c>
      <c r="B245" s="80" t="s">
        <v>506</v>
      </c>
      <c r="C245" s="80">
        <v>240</v>
      </c>
      <c r="D245" s="81"/>
      <c r="E245" s="37">
        <f>E246</f>
        <v>7949.999999999999</v>
      </c>
    </row>
    <row r="246" spans="1:5" ht="15.75">
      <c r="A246" s="2" t="s">
        <v>53</v>
      </c>
      <c r="B246" s="80" t="s">
        <v>506</v>
      </c>
      <c r="C246" s="80">
        <v>240</v>
      </c>
      <c r="D246" s="81" t="s">
        <v>54</v>
      </c>
      <c r="E246" s="37">
        <f>10582.9-1933.6-699.3</f>
        <v>7949.999999999999</v>
      </c>
    </row>
    <row r="247" spans="1:5" ht="31.5">
      <c r="A247" s="2" t="s">
        <v>582</v>
      </c>
      <c r="B247" s="80" t="s">
        <v>581</v>
      </c>
      <c r="C247" s="80"/>
      <c r="D247" s="81"/>
      <c r="E247" s="37">
        <f>E248</f>
        <v>894.6999999999998</v>
      </c>
    </row>
    <row r="248" spans="1:5" ht="33.75" customHeight="1">
      <c r="A248" s="108" t="s">
        <v>560</v>
      </c>
      <c r="B248" s="80" t="s">
        <v>581</v>
      </c>
      <c r="C248" s="80">
        <v>240</v>
      </c>
      <c r="D248" s="81"/>
      <c r="E248" s="37">
        <f>E249</f>
        <v>894.6999999999998</v>
      </c>
    </row>
    <row r="249" spans="1:5" ht="15.75">
      <c r="A249" s="2" t="s">
        <v>53</v>
      </c>
      <c r="B249" s="80" t="s">
        <v>581</v>
      </c>
      <c r="C249" s="80">
        <v>240</v>
      </c>
      <c r="D249" s="81" t="s">
        <v>54</v>
      </c>
      <c r="E249" s="37">
        <f>687+1879.7-1672</f>
        <v>894.6999999999998</v>
      </c>
    </row>
    <row r="250" spans="1:5" ht="47.25">
      <c r="A250" s="2" t="s">
        <v>665</v>
      </c>
      <c r="B250" s="80" t="s">
        <v>664</v>
      </c>
      <c r="C250" s="80"/>
      <c r="D250" s="81"/>
      <c r="E250" s="37">
        <f>E251</f>
        <v>1672</v>
      </c>
    </row>
    <row r="251" spans="1:5" ht="31.5">
      <c r="A251" s="108" t="s">
        <v>560</v>
      </c>
      <c r="B251" s="80" t="s">
        <v>664</v>
      </c>
      <c r="C251" s="80">
        <v>240</v>
      </c>
      <c r="D251" s="81"/>
      <c r="E251" s="37">
        <f>E252</f>
        <v>1672</v>
      </c>
    </row>
    <row r="252" spans="1:5" ht="15.75">
      <c r="A252" s="2" t="s">
        <v>53</v>
      </c>
      <c r="B252" s="80" t="s">
        <v>664</v>
      </c>
      <c r="C252" s="80">
        <v>240</v>
      </c>
      <c r="D252" s="81" t="s">
        <v>54</v>
      </c>
      <c r="E252" s="37">
        <v>1672</v>
      </c>
    </row>
    <row r="253" spans="1:5" ht="15.75">
      <c r="A253" s="2" t="s">
        <v>500</v>
      </c>
      <c r="B253" s="80" t="s">
        <v>505</v>
      </c>
      <c r="C253" s="80"/>
      <c r="D253" s="81"/>
      <c r="E253" s="37">
        <f>E254+E263</f>
        <v>6972.400000000001</v>
      </c>
    </row>
    <row r="254" spans="1:5" ht="15.75">
      <c r="A254" s="26" t="s">
        <v>239</v>
      </c>
      <c r="B254" s="80" t="s">
        <v>507</v>
      </c>
      <c r="C254" s="80" t="s">
        <v>241</v>
      </c>
      <c r="D254" s="81"/>
      <c r="E254" s="37">
        <f>E255+E257</f>
        <v>6472.400000000001</v>
      </c>
    </row>
    <row r="255" spans="1:5" ht="31.5" hidden="1">
      <c r="A255" s="2" t="s">
        <v>113</v>
      </c>
      <c r="B255" s="80" t="s">
        <v>240</v>
      </c>
      <c r="C255" s="80">
        <v>243</v>
      </c>
      <c r="D255" s="81"/>
      <c r="E255" s="37">
        <f>E256</f>
        <v>0</v>
      </c>
    </row>
    <row r="256" spans="1:5" ht="15.75" hidden="1">
      <c r="A256" s="27" t="s">
        <v>5</v>
      </c>
      <c r="B256" s="80" t="s">
        <v>240</v>
      </c>
      <c r="C256" s="80">
        <v>243</v>
      </c>
      <c r="D256" s="81" t="s">
        <v>16</v>
      </c>
      <c r="E256" s="37">
        <v>0</v>
      </c>
    </row>
    <row r="257" spans="1:5" ht="31.5">
      <c r="A257" s="108" t="s">
        <v>560</v>
      </c>
      <c r="B257" s="80" t="s">
        <v>507</v>
      </c>
      <c r="C257" s="80">
        <v>240</v>
      </c>
      <c r="D257" s="81"/>
      <c r="E257" s="37">
        <f>E258</f>
        <v>6472.400000000001</v>
      </c>
    </row>
    <row r="258" spans="1:5" ht="16.5" customHeight="1">
      <c r="A258" s="27" t="s">
        <v>5</v>
      </c>
      <c r="B258" s="80" t="s">
        <v>507</v>
      </c>
      <c r="C258" s="80">
        <v>240</v>
      </c>
      <c r="D258" s="81" t="s">
        <v>16</v>
      </c>
      <c r="E258" s="37">
        <f>2801.2+134.3+684+1933.6+220+699.3</f>
        <v>6472.400000000001</v>
      </c>
    </row>
    <row r="259" spans="1:5" ht="63" hidden="1">
      <c r="A259" s="21" t="s">
        <v>242</v>
      </c>
      <c r="B259" s="76" t="s">
        <v>243</v>
      </c>
      <c r="C259" s="76"/>
      <c r="D259" s="77"/>
      <c r="E259" s="150">
        <f>E260</f>
        <v>0</v>
      </c>
    </row>
    <row r="260" spans="1:5" ht="31.5" hidden="1">
      <c r="A260" s="33" t="s">
        <v>244</v>
      </c>
      <c r="B260" s="80" t="s">
        <v>245</v>
      </c>
      <c r="C260" s="80"/>
      <c r="D260" s="81"/>
      <c r="E260" s="137">
        <f>E261</f>
        <v>0</v>
      </c>
    </row>
    <row r="261" spans="1:5" ht="15.75" hidden="1">
      <c r="A261" s="2" t="s">
        <v>146</v>
      </c>
      <c r="B261" s="80" t="s">
        <v>245</v>
      </c>
      <c r="C261" s="80">
        <v>852</v>
      </c>
      <c r="D261" s="81"/>
      <c r="E261" s="137">
        <f>E262</f>
        <v>0</v>
      </c>
    </row>
    <row r="262" spans="1:5" ht="15.75" customHeight="1" hidden="1">
      <c r="A262" s="2" t="s">
        <v>2</v>
      </c>
      <c r="B262" s="80" t="s">
        <v>245</v>
      </c>
      <c r="C262" s="80">
        <v>852</v>
      </c>
      <c r="D262" s="81" t="s">
        <v>13</v>
      </c>
      <c r="E262" s="137">
        <v>0</v>
      </c>
    </row>
    <row r="263" spans="1:5" ht="15.75" customHeight="1">
      <c r="A263" s="2" t="s">
        <v>625</v>
      </c>
      <c r="B263" s="80" t="s">
        <v>624</v>
      </c>
      <c r="C263" s="80"/>
      <c r="D263" s="81"/>
      <c r="E263" s="37">
        <f>E264</f>
        <v>500</v>
      </c>
    </row>
    <row r="264" spans="1:5" ht="32.25" customHeight="1">
      <c r="A264" s="108" t="s">
        <v>560</v>
      </c>
      <c r="B264" s="80" t="s">
        <v>624</v>
      </c>
      <c r="C264" s="80">
        <v>240</v>
      </c>
      <c r="D264" s="81"/>
      <c r="E264" s="37">
        <f>E265</f>
        <v>500</v>
      </c>
    </row>
    <row r="265" spans="1:5" ht="15.75" customHeight="1">
      <c r="A265" s="27" t="s">
        <v>5</v>
      </c>
      <c r="B265" s="80" t="s">
        <v>624</v>
      </c>
      <c r="C265" s="80">
        <v>240</v>
      </c>
      <c r="D265" s="81" t="s">
        <v>16</v>
      </c>
      <c r="E265" s="37">
        <v>500</v>
      </c>
    </row>
    <row r="266" spans="1:5" ht="47.25">
      <c r="A266" s="71" t="s">
        <v>538</v>
      </c>
      <c r="B266" s="76" t="s">
        <v>539</v>
      </c>
      <c r="C266" s="76"/>
      <c r="D266" s="77"/>
      <c r="E266" s="138">
        <f>E268+E271</f>
        <v>699.82</v>
      </c>
    </row>
    <row r="267" spans="1:5" ht="15.75">
      <c r="A267" s="2" t="s">
        <v>541</v>
      </c>
      <c r="B267" s="76" t="s">
        <v>542</v>
      </c>
      <c r="C267" s="80"/>
      <c r="D267" s="81"/>
      <c r="E267" s="37">
        <f>E266</f>
        <v>699.82</v>
      </c>
    </row>
    <row r="268" spans="1:5" ht="15.75">
      <c r="A268" s="27" t="s">
        <v>540</v>
      </c>
      <c r="B268" s="80" t="s">
        <v>543</v>
      </c>
      <c r="C268" s="80"/>
      <c r="D268" s="81"/>
      <c r="E268" s="37">
        <f>E269</f>
        <v>63.62</v>
      </c>
    </row>
    <row r="269" spans="1:5" ht="31.5">
      <c r="A269" s="108" t="s">
        <v>560</v>
      </c>
      <c r="B269" s="80" t="s">
        <v>543</v>
      </c>
      <c r="C269" s="80">
        <v>240</v>
      </c>
      <c r="D269" s="81"/>
      <c r="E269" s="37">
        <f>E270</f>
        <v>63.62</v>
      </c>
    </row>
    <row r="270" spans="1:5" ht="15.75">
      <c r="A270" s="2" t="s">
        <v>53</v>
      </c>
      <c r="B270" s="80" t="s">
        <v>543</v>
      </c>
      <c r="C270" s="80">
        <v>240</v>
      </c>
      <c r="D270" s="81" t="s">
        <v>54</v>
      </c>
      <c r="E270" s="37">
        <v>63.62</v>
      </c>
    </row>
    <row r="271" spans="1:5" ht="15.75">
      <c r="A271" s="2" t="s">
        <v>623</v>
      </c>
      <c r="B271" s="80" t="s">
        <v>622</v>
      </c>
      <c r="C271" s="80"/>
      <c r="D271" s="81"/>
      <c r="E271" s="37">
        <f>E272</f>
        <v>636.2</v>
      </c>
    </row>
    <row r="272" spans="1:5" ht="31.5">
      <c r="A272" s="108" t="s">
        <v>560</v>
      </c>
      <c r="B272" s="80" t="s">
        <v>622</v>
      </c>
      <c r="C272" s="80">
        <v>240</v>
      </c>
      <c r="D272" s="81"/>
      <c r="E272" s="37">
        <f>E273</f>
        <v>636.2</v>
      </c>
    </row>
    <row r="273" spans="1:5" ht="15.75">
      <c r="A273" s="2" t="s">
        <v>53</v>
      </c>
      <c r="B273" s="80" t="s">
        <v>622</v>
      </c>
      <c r="C273" s="80">
        <v>240</v>
      </c>
      <c r="D273" s="81" t="s">
        <v>54</v>
      </c>
      <c r="E273" s="37">
        <v>636.2</v>
      </c>
    </row>
    <row r="274" spans="1:5" ht="78.75">
      <c r="A274" s="170" t="s">
        <v>637</v>
      </c>
      <c r="B274" s="81" t="s">
        <v>639</v>
      </c>
      <c r="C274" s="80"/>
      <c r="D274" s="81"/>
      <c r="E274" s="37">
        <f>E275</f>
        <v>9761.7</v>
      </c>
    </row>
    <row r="275" spans="1:5" ht="15.75">
      <c r="A275" s="110" t="s">
        <v>644</v>
      </c>
      <c r="B275" s="80" t="s">
        <v>643</v>
      </c>
      <c r="C275" s="106"/>
      <c r="D275" s="81"/>
      <c r="E275" s="37">
        <f>E276+E279+E282+E285</f>
        <v>9761.7</v>
      </c>
    </row>
    <row r="276" spans="1:5" ht="31.5">
      <c r="A276" s="108" t="s">
        <v>647</v>
      </c>
      <c r="B276" s="80" t="s">
        <v>638</v>
      </c>
      <c r="C276" s="106"/>
      <c r="D276" s="81"/>
      <c r="E276" s="37">
        <f>E277</f>
        <v>1860.3</v>
      </c>
    </row>
    <row r="277" spans="1:5" ht="15.75">
      <c r="A277" s="108" t="s">
        <v>562</v>
      </c>
      <c r="B277" s="80" t="s">
        <v>638</v>
      </c>
      <c r="C277" s="106" t="s">
        <v>563</v>
      </c>
      <c r="D277" s="81"/>
      <c r="E277" s="37">
        <f>E278</f>
        <v>1860.3</v>
      </c>
    </row>
    <row r="278" spans="1:5" ht="15.75">
      <c r="A278" s="27" t="s">
        <v>5</v>
      </c>
      <c r="B278" s="80" t="s">
        <v>638</v>
      </c>
      <c r="C278" s="106" t="s">
        <v>563</v>
      </c>
      <c r="D278" s="81" t="s">
        <v>16</v>
      </c>
      <c r="E278" s="37">
        <v>1860.3</v>
      </c>
    </row>
    <row r="279" spans="1:5" ht="31.5">
      <c r="A279" s="108" t="s">
        <v>648</v>
      </c>
      <c r="B279" s="80" t="s">
        <v>640</v>
      </c>
      <c r="C279" s="106"/>
      <c r="D279" s="81"/>
      <c r="E279" s="37">
        <f>E280</f>
        <v>1883.9</v>
      </c>
    </row>
    <row r="280" spans="1:5" ht="15.75">
      <c r="A280" s="108" t="s">
        <v>562</v>
      </c>
      <c r="B280" s="80" t="s">
        <v>640</v>
      </c>
      <c r="C280" s="106" t="s">
        <v>563</v>
      </c>
      <c r="D280" s="81"/>
      <c r="E280" s="37">
        <f>E281</f>
        <v>1883.9</v>
      </c>
    </row>
    <row r="281" spans="1:5" ht="15.75">
      <c r="A281" s="27" t="s">
        <v>5</v>
      </c>
      <c r="B281" s="80" t="s">
        <v>640</v>
      </c>
      <c r="C281" s="106" t="s">
        <v>563</v>
      </c>
      <c r="D281" s="81" t="s">
        <v>16</v>
      </c>
      <c r="E281" s="37">
        <v>1883.9</v>
      </c>
    </row>
    <row r="282" spans="1:5" ht="31.5">
      <c r="A282" s="108" t="s">
        <v>645</v>
      </c>
      <c r="B282" s="80" t="s">
        <v>641</v>
      </c>
      <c r="C282" s="106"/>
      <c r="D282" s="81"/>
      <c r="E282" s="37">
        <f>E283</f>
        <v>99.2</v>
      </c>
    </row>
    <row r="283" spans="1:5" ht="15.75">
      <c r="A283" s="108" t="s">
        <v>562</v>
      </c>
      <c r="B283" s="80" t="s">
        <v>641</v>
      </c>
      <c r="C283" s="106" t="s">
        <v>563</v>
      </c>
      <c r="D283" s="81"/>
      <c r="E283" s="37">
        <f>E284</f>
        <v>99.2</v>
      </c>
    </row>
    <row r="284" spans="1:5" ht="15.75">
      <c r="A284" s="27" t="s">
        <v>5</v>
      </c>
      <c r="B284" s="80" t="s">
        <v>641</v>
      </c>
      <c r="C284" s="106" t="s">
        <v>563</v>
      </c>
      <c r="D284" s="81" t="s">
        <v>16</v>
      </c>
      <c r="E284" s="129">
        <v>99.2</v>
      </c>
    </row>
    <row r="285" spans="1:5" ht="31.5">
      <c r="A285" s="108" t="s">
        <v>646</v>
      </c>
      <c r="B285" s="80" t="s">
        <v>642</v>
      </c>
      <c r="C285" s="106"/>
      <c r="D285" s="81"/>
      <c r="E285" s="37">
        <f>E286</f>
        <v>5918.3</v>
      </c>
    </row>
    <row r="286" spans="1:5" ht="15.75">
      <c r="A286" s="108" t="s">
        <v>562</v>
      </c>
      <c r="B286" s="80" t="s">
        <v>642</v>
      </c>
      <c r="C286" s="106" t="s">
        <v>563</v>
      </c>
      <c r="D286" s="81"/>
      <c r="E286" s="37">
        <f>E287</f>
        <v>5918.3</v>
      </c>
    </row>
    <row r="287" spans="1:5" ht="15.75">
      <c r="A287" s="27" t="s">
        <v>5</v>
      </c>
      <c r="B287" s="80" t="s">
        <v>642</v>
      </c>
      <c r="C287" s="106" t="s">
        <v>563</v>
      </c>
      <c r="D287" s="81" t="s">
        <v>16</v>
      </c>
      <c r="E287" s="129">
        <v>5918.3</v>
      </c>
    </row>
    <row r="288" spans="1:5" ht="15.75">
      <c r="A288" s="71" t="s">
        <v>21</v>
      </c>
      <c r="B288" s="91" t="s">
        <v>508</v>
      </c>
      <c r="C288" s="91"/>
      <c r="D288" s="92"/>
      <c r="E288" s="72">
        <f>E289+E299+E304+E318</f>
        <v>15112.3</v>
      </c>
    </row>
    <row r="289" spans="1:5" ht="31.5">
      <c r="A289" s="73" t="s">
        <v>87</v>
      </c>
      <c r="B289" s="57" t="s">
        <v>509</v>
      </c>
      <c r="C289" s="57"/>
      <c r="D289" s="93"/>
      <c r="E289" s="157">
        <f>E291+E294</f>
        <v>736.7</v>
      </c>
    </row>
    <row r="290" spans="1:5" ht="15.75">
      <c r="A290" s="27" t="s">
        <v>103</v>
      </c>
      <c r="B290" s="59" t="s">
        <v>510</v>
      </c>
      <c r="C290" s="59"/>
      <c r="D290" s="90"/>
      <c r="E290" s="74">
        <f>E291</f>
        <v>736.7</v>
      </c>
    </row>
    <row r="291" spans="1:5" ht="47.25">
      <c r="A291" s="27" t="s">
        <v>90</v>
      </c>
      <c r="B291" s="59" t="s">
        <v>511</v>
      </c>
      <c r="C291" s="59"/>
      <c r="D291" s="90"/>
      <c r="E291" s="74">
        <f>E292</f>
        <v>736.7</v>
      </c>
    </row>
    <row r="292" spans="1:5" ht="15.75">
      <c r="A292" s="50" t="s">
        <v>557</v>
      </c>
      <c r="B292" s="59" t="s">
        <v>511</v>
      </c>
      <c r="C292" s="59">
        <v>120</v>
      </c>
      <c r="D292" s="90"/>
      <c r="E292" s="74">
        <f>E293</f>
        <v>736.7</v>
      </c>
    </row>
    <row r="293" spans="1:5" ht="36" customHeight="1">
      <c r="A293" s="27" t="s">
        <v>0</v>
      </c>
      <c r="B293" s="59" t="s">
        <v>511</v>
      </c>
      <c r="C293" s="59">
        <v>120</v>
      </c>
      <c r="D293" s="90" t="s">
        <v>8</v>
      </c>
      <c r="E293" s="74">
        <f>569.4+167.3</f>
        <v>736.7</v>
      </c>
    </row>
    <row r="294" spans="1:5" ht="47.25" hidden="1">
      <c r="A294" s="27" t="s">
        <v>92</v>
      </c>
      <c r="B294" s="59" t="s">
        <v>512</v>
      </c>
      <c r="C294" s="59"/>
      <c r="D294" s="90"/>
      <c r="E294" s="155">
        <f>E295+E297</f>
        <v>0</v>
      </c>
    </row>
    <row r="295" spans="1:5" ht="31.5" hidden="1">
      <c r="A295" s="27" t="s">
        <v>93</v>
      </c>
      <c r="B295" s="59" t="s">
        <v>512</v>
      </c>
      <c r="C295" s="59">
        <v>122</v>
      </c>
      <c r="D295" s="90"/>
      <c r="E295" s="155">
        <f>E296</f>
        <v>0</v>
      </c>
    </row>
    <row r="296" spans="1:5" ht="36" customHeight="1" hidden="1">
      <c r="A296" s="27" t="s">
        <v>0</v>
      </c>
      <c r="B296" s="59" t="s">
        <v>512</v>
      </c>
      <c r="C296" s="59">
        <v>122</v>
      </c>
      <c r="D296" s="90" t="s">
        <v>8</v>
      </c>
      <c r="E296" s="74">
        <v>0</v>
      </c>
    </row>
    <row r="297" spans="1:5" ht="63" hidden="1">
      <c r="A297" s="27" t="s">
        <v>347</v>
      </c>
      <c r="B297" s="59" t="s">
        <v>512</v>
      </c>
      <c r="C297" s="59">
        <v>123</v>
      </c>
      <c r="D297" s="90"/>
      <c r="E297" s="155">
        <f>E298</f>
        <v>0</v>
      </c>
    </row>
    <row r="298" spans="1:5" ht="32.25" customHeight="1" hidden="1">
      <c r="A298" s="27" t="s">
        <v>0</v>
      </c>
      <c r="B298" s="59" t="s">
        <v>512</v>
      </c>
      <c r="C298" s="59">
        <v>123</v>
      </c>
      <c r="D298" s="90" t="s">
        <v>8</v>
      </c>
      <c r="E298" s="74">
        <v>0</v>
      </c>
    </row>
    <row r="299" spans="1:5" ht="31.5">
      <c r="A299" s="73" t="s">
        <v>246</v>
      </c>
      <c r="B299" s="57" t="s">
        <v>514</v>
      </c>
      <c r="C299" s="57"/>
      <c r="D299" s="93"/>
      <c r="E299" s="157">
        <f>E301</f>
        <v>1550.2</v>
      </c>
    </row>
    <row r="300" spans="1:5" ht="15.75">
      <c r="A300" s="27" t="s">
        <v>103</v>
      </c>
      <c r="B300" s="59" t="s">
        <v>513</v>
      </c>
      <c r="C300" s="57"/>
      <c r="D300" s="93"/>
      <c r="E300" s="74">
        <f>E301</f>
        <v>1550.2</v>
      </c>
    </row>
    <row r="301" spans="1:5" ht="51" customHeight="1">
      <c r="A301" s="27" t="s">
        <v>249</v>
      </c>
      <c r="B301" s="59" t="s">
        <v>515</v>
      </c>
      <c r="C301" s="59"/>
      <c r="D301" s="90"/>
      <c r="E301" s="74">
        <f>E302</f>
        <v>1550.2</v>
      </c>
    </row>
    <row r="302" spans="1:5" ht="15.75">
      <c r="A302" s="50" t="s">
        <v>557</v>
      </c>
      <c r="B302" s="59" t="s">
        <v>515</v>
      </c>
      <c r="C302" s="59">
        <v>120</v>
      </c>
      <c r="D302" s="90"/>
      <c r="E302" s="74">
        <f>E303</f>
        <v>1550.2</v>
      </c>
    </row>
    <row r="303" spans="1:5" ht="47.25">
      <c r="A303" s="27" t="s">
        <v>248</v>
      </c>
      <c r="B303" s="59" t="s">
        <v>515</v>
      </c>
      <c r="C303" s="59">
        <v>120</v>
      </c>
      <c r="D303" s="90" t="s">
        <v>9</v>
      </c>
      <c r="E303" s="74">
        <v>1550.2</v>
      </c>
    </row>
    <row r="304" spans="1:5" ht="31.5">
      <c r="A304" s="73" t="s">
        <v>94</v>
      </c>
      <c r="B304" s="57" t="s">
        <v>537</v>
      </c>
      <c r="C304" s="57"/>
      <c r="D304" s="93"/>
      <c r="E304" s="157">
        <f>E306+E309</f>
        <v>11851.5</v>
      </c>
    </row>
    <row r="305" spans="1:5" ht="15.75">
      <c r="A305" s="27" t="s">
        <v>103</v>
      </c>
      <c r="B305" s="59" t="s">
        <v>516</v>
      </c>
      <c r="C305" s="57"/>
      <c r="D305" s="93"/>
      <c r="E305" s="74">
        <f>E306+E309</f>
        <v>11851.5</v>
      </c>
    </row>
    <row r="306" spans="1:5" ht="47.25">
      <c r="A306" s="27" t="s">
        <v>251</v>
      </c>
      <c r="B306" s="59" t="s">
        <v>517</v>
      </c>
      <c r="C306" s="59"/>
      <c r="D306" s="90"/>
      <c r="E306" s="74">
        <f>E307</f>
        <v>8846</v>
      </c>
    </row>
    <row r="307" spans="1:5" ht="15.75">
      <c r="A307" s="50" t="s">
        <v>557</v>
      </c>
      <c r="B307" s="59" t="s">
        <v>517</v>
      </c>
      <c r="C307" s="59">
        <v>120</v>
      </c>
      <c r="D307" s="90"/>
      <c r="E307" s="74">
        <f>E308</f>
        <v>8846</v>
      </c>
    </row>
    <row r="308" spans="1:5" ht="47.25">
      <c r="A308" s="27" t="s">
        <v>248</v>
      </c>
      <c r="B308" s="59" t="s">
        <v>517</v>
      </c>
      <c r="C308" s="59">
        <v>120</v>
      </c>
      <c r="D308" s="90" t="s">
        <v>9</v>
      </c>
      <c r="E308" s="74">
        <v>8846</v>
      </c>
    </row>
    <row r="309" spans="1:5" ht="47.25">
      <c r="A309" s="27" t="s">
        <v>96</v>
      </c>
      <c r="B309" s="59" t="s">
        <v>518</v>
      </c>
      <c r="C309" s="59"/>
      <c r="D309" s="90"/>
      <c r="E309" s="74">
        <f>E310+E312+E315</f>
        <v>3005.5</v>
      </c>
    </row>
    <row r="310" spans="1:5" ht="15.75">
      <c r="A310" s="50" t="s">
        <v>557</v>
      </c>
      <c r="B310" s="59" t="s">
        <v>518</v>
      </c>
      <c r="C310" s="59">
        <v>120</v>
      </c>
      <c r="D310" s="90"/>
      <c r="E310" s="74">
        <f>E311</f>
        <v>121</v>
      </c>
    </row>
    <row r="311" spans="1:5" ht="47.25">
      <c r="A311" s="27" t="s">
        <v>248</v>
      </c>
      <c r="B311" s="59" t="s">
        <v>518</v>
      </c>
      <c r="C311" s="59">
        <v>120</v>
      </c>
      <c r="D311" s="90" t="s">
        <v>9</v>
      </c>
      <c r="E311" s="74">
        <v>121</v>
      </c>
    </row>
    <row r="312" spans="1:5" ht="31.5">
      <c r="A312" s="108" t="s">
        <v>560</v>
      </c>
      <c r="B312" s="59" t="s">
        <v>518</v>
      </c>
      <c r="C312" s="59">
        <v>240</v>
      </c>
      <c r="D312" s="90"/>
      <c r="E312" s="74">
        <f>E313+E314</f>
        <v>2854.5</v>
      </c>
    </row>
    <row r="313" spans="1:5" ht="34.5" customHeight="1">
      <c r="A313" s="27" t="s">
        <v>0</v>
      </c>
      <c r="B313" s="59" t="s">
        <v>518</v>
      </c>
      <c r="C313" s="59">
        <v>240</v>
      </c>
      <c r="D313" s="90" t="s">
        <v>8</v>
      </c>
      <c r="E313" s="74">
        <v>402.4</v>
      </c>
    </row>
    <row r="314" spans="1:5" ht="47.25">
      <c r="A314" s="27" t="s">
        <v>248</v>
      </c>
      <c r="B314" s="59" t="s">
        <v>518</v>
      </c>
      <c r="C314" s="59">
        <v>240</v>
      </c>
      <c r="D314" s="90" t="s">
        <v>9</v>
      </c>
      <c r="E314" s="74">
        <f>2464.6+100-25.9-86.6</f>
        <v>2452.1</v>
      </c>
    </row>
    <row r="315" spans="1:5" ht="15.75">
      <c r="A315" s="27" t="s">
        <v>558</v>
      </c>
      <c r="B315" s="59" t="s">
        <v>518</v>
      </c>
      <c r="C315" s="59">
        <v>850</v>
      </c>
      <c r="D315" s="90"/>
      <c r="E315" s="74">
        <f>E316+E317</f>
        <v>30</v>
      </c>
    </row>
    <row r="316" spans="1:5" ht="36" customHeight="1">
      <c r="A316" s="27" t="s">
        <v>0</v>
      </c>
      <c r="B316" s="59" t="s">
        <v>518</v>
      </c>
      <c r="C316" s="59">
        <v>850</v>
      </c>
      <c r="D316" s="90" t="s">
        <v>8</v>
      </c>
      <c r="E316" s="74">
        <v>5</v>
      </c>
    </row>
    <row r="317" spans="1:5" ht="47.25">
      <c r="A317" s="27" t="s">
        <v>248</v>
      </c>
      <c r="B317" s="59" t="s">
        <v>518</v>
      </c>
      <c r="C317" s="59">
        <v>850</v>
      </c>
      <c r="D317" s="90" t="s">
        <v>9</v>
      </c>
      <c r="E317" s="74">
        <v>25</v>
      </c>
    </row>
    <row r="318" spans="1:5" ht="31.5">
      <c r="A318" s="73" t="s">
        <v>253</v>
      </c>
      <c r="B318" s="57" t="s">
        <v>519</v>
      </c>
      <c r="C318" s="57"/>
      <c r="D318" s="93"/>
      <c r="E318" s="157">
        <f>E320+E325</f>
        <v>973.9</v>
      </c>
    </row>
    <row r="319" spans="1:5" ht="15.75">
      <c r="A319" s="27" t="s">
        <v>103</v>
      </c>
      <c r="B319" s="59" t="s">
        <v>520</v>
      </c>
      <c r="C319" s="57"/>
      <c r="D319" s="93"/>
      <c r="E319" s="74">
        <f>E320+E325</f>
        <v>973.9</v>
      </c>
    </row>
    <row r="320" spans="1:5" ht="49.5" customHeight="1">
      <c r="A320" s="27" t="s">
        <v>255</v>
      </c>
      <c r="B320" s="59" t="s">
        <v>598</v>
      </c>
      <c r="C320" s="59"/>
      <c r="D320" s="90"/>
      <c r="E320" s="74">
        <f>E321+E323</f>
        <v>598.5</v>
      </c>
    </row>
    <row r="321" spans="1:5" ht="15.75">
      <c r="A321" s="50" t="s">
        <v>557</v>
      </c>
      <c r="B321" s="59" t="s">
        <v>598</v>
      </c>
      <c r="C321" s="59">
        <v>120</v>
      </c>
      <c r="D321" s="90"/>
      <c r="E321" s="74">
        <f>E322</f>
        <v>553.3</v>
      </c>
    </row>
    <row r="322" spans="1:5" ht="15.75">
      <c r="A322" s="27" t="s">
        <v>1</v>
      </c>
      <c r="B322" s="59" t="s">
        <v>598</v>
      </c>
      <c r="C322" s="59">
        <v>120</v>
      </c>
      <c r="D322" s="90" t="s">
        <v>27</v>
      </c>
      <c r="E322" s="74">
        <v>553.3</v>
      </c>
    </row>
    <row r="323" spans="1:5" ht="31.5">
      <c r="A323" s="108" t="s">
        <v>560</v>
      </c>
      <c r="B323" s="59" t="s">
        <v>598</v>
      </c>
      <c r="C323" s="59">
        <v>240</v>
      </c>
      <c r="D323" s="90"/>
      <c r="E323" s="74">
        <f>E324</f>
        <v>45.2</v>
      </c>
    </row>
    <row r="324" spans="1:5" ht="15.75">
      <c r="A324" s="27" t="s">
        <v>1</v>
      </c>
      <c r="B324" s="59" t="s">
        <v>598</v>
      </c>
      <c r="C324" s="59">
        <v>240</v>
      </c>
      <c r="D324" s="90" t="s">
        <v>27</v>
      </c>
      <c r="E324" s="74">
        <v>45.2</v>
      </c>
    </row>
    <row r="325" spans="1:5" ht="31.5">
      <c r="A325" s="27" t="s">
        <v>257</v>
      </c>
      <c r="B325" s="59" t="s">
        <v>597</v>
      </c>
      <c r="C325" s="59"/>
      <c r="D325" s="90"/>
      <c r="E325" s="74">
        <f>E326+E328</f>
        <v>375.4</v>
      </c>
    </row>
    <row r="326" spans="1:5" ht="15.75">
      <c r="A326" s="50" t="s">
        <v>557</v>
      </c>
      <c r="B326" s="59" t="s">
        <v>597</v>
      </c>
      <c r="C326" s="59">
        <v>120</v>
      </c>
      <c r="D326" s="90"/>
      <c r="E326" s="74">
        <f>E327</f>
        <v>369.4</v>
      </c>
    </row>
    <row r="327" spans="1:5" ht="15.75">
      <c r="A327" s="61" t="s">
        <v>57</v>
      </c>
      <c r="B327" s="59" t="s">
        <v>597</v>
      </c>
      <c r="C327" s="59">
        <v>120</v>
      </c>
      <c r="D327" s="90" t="s">
        <v>58</v>
      </c>
      <c r="E327" s="74">
        <f>402.9-33.5</f>
        <v>369.4</v>
      </c>
    </row>
    <row r="328" spans="1:5" ht="31.5">
      <c r="A328" s="108" t="s">
        <v>560</v>
      </c>
      <c r="B328" s="59" t="s">
        <v>597</v>
      </c>
      <c r="C328" s="59">
        <v>240</v>
      </c>
      <c r="D328" s="90"/>
      <c r="E328" s="74">
        <f>E329</f>
        <v>6</v>
      </c>
    </row>
    <row r="329" spans="1:5" ht="15.75">
      <c r="A329" s="61" t="s">
        <v>57</v>
      </c>
      <c r="B329" s="59" t="s">
        <v>597</v>
      </c>
      <c r="C329" s="59">
        <v>240</v>
      </c>
      <c r="D329" s="90" t="s">
        <v>58</v>
      </c>
      <c r="E329" s="74">
        <f>28.7-22.7</f>
        <v>6</v>
      </c>
    </row>
    <row r="330" spans="1:5" ht="47.25">
      <c r="A330" s="71" t="s">
        <v>101</v>
      </c>
      <c r="B330" s="91" t="s">
        <v>523</v>
      </c>
      <c r="C330" s="91"/>
      <c r="D330" s="92"/>
      <c r="E330" s="72">
        <f>E331</f>
        <v>20101.699999999997</v>
      </c>
    </row>
    <row r="331" spans="1:5" ht="15.75">
      <c r="A331" s="27" t="s">
        <v>103</v>
      </c>
      <c r="B331" s="59" t="s">
        <v>522</v>
      </c>
      <c r="C331" s="59"/>
      <c r="D331" s="90"/>
      <c r="E331" s="74">
        <f>E338+E345+E348+E351+E358+E361+E364+E367+E370+E373+E379+E376+E411+E332+E382+E388+E391+E396+E402+E405+E408+E385+E399+E417+E414</f>
        <v>20101.699999999997</v>
      </c>
    </row>
    <row r="332" spans="1:5" ht="63" hidden="1">
      <c r="A332" s="27" t="s">
        <v>634</v>
      </c>
      <c r="B332" s="90" t="s">
        <v>260</v>
      </c>
      <c r="C332" s="59"/>
      <c r="D332" s="90"/>
      <c r="E332" s="74">
        <f>E333+E335</f>
        <v>0</v>
      </c>
    </row>
    <row r="333" spans="1:5" ht="31.5" hidden="1">
      <c r="A333" s="27" t="s">
        <v>122</v>
      </c>
      <c r="B333" s="90" t="s">
        <v>260</v>
      </c>
      <c r="C333" s="59">
        <v>111</v>
      </c>
      <c r="D333" s="90"/>
      <c r="E333" s="74">
        <f>E334</f>
        <v>0</v>
      </c>
    </row>
    <row r="334" spans="1:5" ht="15.75" hidden="1">
      <c r="A334" s="27" t="s">
        <v>55</v>
      </c>
      <c r="B334" s="90" t="s">
        <v>260</v>
      </c>
      <c r="C334" s="59">
        <v>111</v>
      </c>
      <c r="D334" s="90" t="s">
        <v>56</v>
      </c>
      <c r="E334" s="74">
        <v>0</v>
      </c>
    </row>
    <row r="335" spans="1:5" ht="15.75" hidden="1">
      <c r="A335" s="9" t="s">
        <v>123</v>
      </c>
      <c r="B335" s="90" t="s">
        <v>260</v>
      </c>
      <c r="C335" s="59">
        <v>112</v>
      </c>
      <c r="D335" s="90"/>
      <c r="E335" s="74">
        <f>E336</f>
        <v>0</v>
      </c>
    </row>
    <row r="336" spans="1:5" ht="15.75" hidden="1">
      <c r="A336" s="27" t="s">
        <v>55</v>
      </c>
      <c r="B336" s="90" t="s">
        <v>260</v>
      </c>
      <c r="C336" s="59">
        <v>112</v>
      </c>
      <c r="D336" s="90" t="s">
        <v>56</v>
      </c>
      <c r="E336" s="74">
        <v>0</v>
      </c>
    </row>
    <row r="337" spans="1:5" ht="15.75">
      <c r="A337" s="27" t="s">
        <v>103</v>
      </c>
      <c r="B337" s="90" t="s">
        <v>521</v>
      </c>
      <c r="C337" s="59"/>
      <c r="D337" s="90"/>
      <c r="E337" s="74">
        <f>E331</f>
        <v>20101.699999999997</v>
      </c>
    </row>
    <row r="338" spans="1:5" ht="51.75" customHeight="1">
      <c r="A338" s="27" t="s">
        <v>259</v>
      </c>
      <c r="B338" s="59" t="s">
        <v>524</v>
      </c>
      <c r="C338" s="59"/>
      <c r="D338" s="90"/>
      <c r="E338" s="74">
        <f>E339+E341+E343</f>
        <v>12182.7</v>
      </c>
    </row>
    <row r="339" spans="1:5" ht="15.75">
      <c r="A339" s="50" t="s">
        <v>564</v>
      </c>
      <c r="B339" s="59" t="s">
        <v>524</v>
      </c>
      <c r="C339" s="59">
        <v>110</v>
      </c>
      <c r="D339" s="90"/>
      <c r="E339" s="74">
        <f>E340</f>
        <v>8825.2</v>
      </c>
    </row>
    <row r="340" spans="1:5" ht="15.75">
      <c r="A340" s="27" t="s">
        <v>1</v>
      </c>
      <c r="B340" s="59" t="s">
        <v>524</v>
      </c>
      <c r="C340" s="59">
        <v>110</v>
      </c>
      <c r="D340" s="90" t="s">
        <v>27</v>
      </c>
      <c r="E340" s="74">
        <f>8959.5-134.3</f>
        <v>8825.2</v>
      </c>
    </row>
    <row r="341" spans="1:5" ht="31.5">
      <c r="A341" s="108" t="s">
        <v>560</v>
      </c>
      <c r="B341" s="59" t="s">
        <v>524</v>
      </c>
      <c r="C341" s="59">
        <v>240</v>
      </c>
      <c r="D341" s="90"/>
      <c r="E341" s="74">
        <f>E342</f>
        <v>3355</v>
      </c>
    </row>
    <row r="342" spans="1:5" ht="15.75">
      <c r="A342" s="27" t="s">
        <v>1</v>
      </c>
      <c r="B342" s="59" t="s">
        <v>524</v>
      </c>
      <c r="C342" s="59">
        <v>240</v>
      </c>
      <c r="D342" s="90" t="s">
        <v>27</v>
      </c>
      <c r="E342" s="74">
        <f>3455.5-100-0.5</f>
        <v>3355</v>
      </c>
    </row>
    <row r="343" spans="1:5" ht="15.75">
      <c r="A343" s="27" t="s">
        <v>558</v>
      </c>
      <c r="B343" s="59" t="s">
        <v>524</v>
      </c>
      <c r="C343" s="59">
        <v>850</v>
      </c>
      <c r="D343" s="90"/>
      <c r="E343" s="74">
        <f>E344</f>
        <v>2.5</v>
      </c>
    </row>
    <row r="344" spans="1:5" ht="15.75">
      <c r="A344" s="27" t="s">
        <v>1</v>
      </c>
      <c r="B344" s="59" t="s">
        <v>524</v>
      </c>
      <c r="C344" s="59">
        <v>850</v>
      </c>
      <c r="D344" s="90" t="s">
        <v>27</v>
      </c>
      <c r="E344" s="74">
        <f>2+0.5</f>
        <v>2.5</v>
      </c>
    </row>
    <row r="345" spans="1:5" ht="63">
      <c r="A345" s="27" t="s">
        <v>261</v>
      </c>
      <c r="B345" s="59" t="s">
        <v>525</v>
      </c>
      <c r="C345" s="59"/>
      <c r="D345" s="90"/>
      <c r="E345" s="74">
        <f>E346</f>
        <v>500</v>
      </c>
    </row>
    <row r="346" spans="1:5" ht="15.75">
      <c r="A346" s="27" t="s">
        <v>263</v>
      </c>
      <c r="B346" s="59" t="s">
        <v>525</v>
      </c>
      <c r="C346" s="59">
        <v>870</v>
      </c>
      <c r="D346" s="90"/>
      <c r="E346" s="74">
        <f>E347</f>
        <v>500</v>
      </c>
    </row>
    <row r="347" spans="1:5" ht="15.75">
      <c r="A347" s="27" t="s">
        <v>22</v>
      </c>
      <c r="B347" s="59" t="s">
        <v>525</v>
      </c>
      <c r="C347" s="59">
        <v>870</v>
      </c>
      <c r="D347" s="90" t="s">
        <v>10</v>
      </c>
      <c r="E347" s="74">
        <v>500</v>
      </c>
    </row>
    <row r="348" spans="1:5" ht="47.25" hidden="1">
      <c r="A348" s="27" t="s">
        <v>635</v>
      </c>
      <c r="B348" s="59" t="s">
        <v>265</v>
      </c>
      <c r="C348" s="59"/>
      <c r="D348" s="90"/>
      <c r="E348" s="74">
        <f>E349</f>
        <v>0</v>
      </c>
    </row>
    <row r="349" spans="1:5" ht="15.75" hidden="1">
      <c r="A349" s="27" t="s">
        <v>100</v>
      </c>
      <c r="B349" s="59" t="s">
        <v>265</v>
      </c>
      <c r="C349" s="59">
        <v>852</v>
      </c>
      <c r="D349" s="90"/>
      <c r="E349" s="74">
        <f>E350</f>
        <v>0</v>
      </c>
    </row>
    <row r="350" spans="1:5" ht="15.75" hidden="1">
      <c r="A350" s="27" t="s">
        <v>1</v>
      </c>
      <c r="B350" s="59" t="s">
        <v>265</v>
      </c>
      <c r="C350" s="59">
        <v>852</v>
      </c>
      <c r="D350" s="90" t="s">
        <v>27</v>
      </c>
      <c r="E350" s="74">
        <v>0</v>
      </c>
    </row>
    <row r="351" spans="1:5" ht="64.5" customHeight="1">
      <c r="A351" s="27" t="s">
        <v>266</v>
      </c>
      <c r="B351" s="59" t="s">
        <v>526</v>
      </c>
      <c r="C351" s="59"/>
      <c r="D351" s="90"/>
      <c r="E351" s="74">
        <f>E352+E354+E356</f>
        <v>1687.7</v>
      </c>
    </row>
    <row r="352" spans="1:5" ht="31.5">
      <c r="A352" s="108" t="s">
        <v>560</v>
      </c>
      <c r="B352" s="59" t="s">
        <v>526</v>
      </c>
      <c r="C352" s="59">
        <v>240</v>
      </c>
      <c r="D352" s="90"/>
      <c r="E352" s="74">
        <f>E353</f>
        <v>897</v>
      </c>
    </row>
    <row r="353" spans="1:5" ht="15.75">
      <c r="A353" s="27" t="s">
        <v>1</v>
      </c>
      <c r="B353" s="59" t="s">
        <v>526</v>
      </c>
      <c r="C353" s="59">
        <v>240</v>
      </c>
      <c r="D353" s="90" t="s">
        <v>27</v>
      </c>
      <c r="E353" s="74">
        <f>1047-150</f>
        <v>897</v>
      </c>
    </row>
    <row r="354" spans="1:5" ht="15.75">
      <c r="A354" s="27" t="s">
        <v>568</v>
      </c>
      <c r="B354" s="59" t="s">
        <v>526</v>
      </c>
      <c r="C354" s="59">
        <v>830</v>
      </c>
      <c r="D354" s="90"/>
      <c r="E354" s="74">
        <f>E355</f>
        <v>772.4</v>
      </c>
    </row>
    <row r="355" spans="1:5" ht="15.75">
      <c r="A355" s="27" t="s">
        <v>1</v>
      </c>
      <c r="B355" s="59" t="s">
        <v>526</v>
      </c>
      <c r="C355" s="59">
        <v>830</v>
      </c>
      <c r="D355" s="90" t="s">
        <v>27</v>
      </c>
      <c r="E355" s="74">
        <f>419.2+353.2</f>
        <v>772.4</v>
      </c>
    </row>
    <row r="356" spans="1:5" ht="15.75">
      <c r="A356" s="27" t="s">
        <v>558</v>
      </c>
      <c r="B356" s="59" t="s">
        <v>526</v>
      </c>
      <c r="C356" s="59">
        <v>850</v>
      </c>
      <c r="D356" s="90"/>
      <c r="E356" s="74">
        <f>E357</f>
        <v>18.3</v>
      </c>
    </row>
    <row r="357" spans="1:5" ht="15.75">
      <c r="A357" s="27" t="s">
        <v>1</v>
      </c>
      <c r="B357" s="59" t="s">
        <v>526</v>
      </c>
      <c r="C357" s="59">
        <v>850</v>
      </c>
      <c r="D357" s="90" t="s">
        <v>27</v>
      </c>
      <c r="E357" s="74">
        <v>18.3</v>
      </c>
    </row>
    <row r="358" spans="1:5" ht="63">
      <c r="A358" s="27" t="s">
        <v>268</v>
      </c>
      <c r="B358" s="59" t="s">
        <v>527</v>
      </c>
      <c r="C358" s="59"/>
      <c r="D358" s="90"/>
      <c r="E358" s="74">
        <f>E359</f>
        <v>20.9</v>
      </c>
    </row>
    <row r="359" spans="1:5" ht="15.75">
      <c r="A359" s="27" t="s">
        <v>100</v>
      </c>
      <c r="B359" s="59" t="s">
        <v>527</v>
      </c>
      <c r="C359" s="59">
        <v>850</v>
      </c>
      <c r="D359" s="90"/>
      <c r="E359" s="74">
        <f>E360</f>
        <v>20.9</v>
      </c>
    </row>
    <row r="360" spans="1:5" ht="15.75">
      <c r="A360" s="27" t="s">
        <v>1</v>
      </c>
      <c r="B360" s="59" t="s">
        <v>527</v>
      </c>
      <c r="C360" s="59">
        <v>850</v>
      </c>
      <c r="D360" s="90" t="s">
        <v>27</v>
      </c>
      <c r="E360" s="74">
        <v>20.9</v>
      </c>
    </row>
    <row r="361" spans="1:5" ht="68.25" customHeight="1" hidden="1">
      <c r="A361" s="27" t="s">
        <v>270</v>
      </c>
      <c r="B361" s="59" t="s">
        <v>547</v>
      </c>
      <c r="C361" s="59"/>
      <c r="D361" s="90"/>
      <c r="E361" s="74">
        <f>E362</f>
        <v>0</v>
      </c>
    </row>
    <row r="362" spans="1:5" ht="31.5" hidden="1">
      <c r="A362" s="108" t="s">
        <v>560</v>
      </c>
      <c r="B362" s="59" t="s">
        <v>547</v>
      </c>
      <c r="C362" s="59">
        <v>240</v>
      </c>
      <c r="D362" s="90"/>
      <c r="E362" s="74">
        <f>E363</f>
        <v>0</v>
      </c>
    </row>
    <row r="363" spans="1:5" ht="15.75" hidden="1">
      <c r="A363" s="27" t="s">
        <v>1</v>
      </c>
      <c r="B363" s="59" t="s">
        <v>547</v>
      </c>
      <c r="C363" s="59">
        <v>240</v>
      </c>
      <c r="D363" s="90" t="s">
        <v>27</v>
      </c>
      <c r="E363" s="74">
        <v>0</v>
      </c>
    </row>
    <row r="364" spans="1:5" ht="63">
      <c r="A364" s="27" t="s">
        <v>272</v>
      </c>
      <c r="B364" s="59" t="s">
        <v>528</v>
      </c>
      <c r="C364" s="59"/>
      <c r="D364" s="90"/>
      <c r="E364" s="74">
        <f>E365</f>
        <v>47.2</v>
      </c>
    </row>
    <row r="365" spans="1:5" ht="15.75">
      <c r="A365" s="27" t="s">
        <v>131</v>
      </c>
      <c r="B365" s="59" t="s">
        <v>528</v>
      </c>
      <c r="C365" s="59">
        <v>350</v>
      </c>
      <c r="D365" s="90"/>
      <c r="E365" s="74">
        <f>E366</f>
        <v>47.2</v>
      </c>
    </row>
    <row r="366" spans="1:5" ht="16.5" customHeight="1">
      <c r="A366" s="27" t="s">
        <v>1</v>
      </c>
      <c r="B366" s="59" t="s">
        <v>528</v>
      </c>
      <c r="C366" s="59">
        <v>350</v>
      </c>
      <c r="D366" s="90" t="s">
        <v>27</v>
      </c>
      <c r="E366" s="74">
        <f>47.2</f>
        <v>47.2</v>
      </c>
    </row>
    <row r="367" spans="1:5" ht="63" hidden="1">
      <c r="A367" s="27" t="s">
        <v>274</v>
      </c>
      <c r="B367" s="59" t="s">
        <v>548</v>
      </c>
      <c r="C367" s="59"/>
      <c r="D367" s="90"/>
      <c r="E367" s="74">
        <f>E368</f>
        <v>0</v>
      </c>
    </row>
    <row r="368" spans="1:5" ht="31.5" hidden="1">
      <c r="A368" s="108" t="s">
        <v>560</v>
      </c>
      <c r="B368" s="59" t="s">
        <v>548</v>
      </c>
      <c r="C368" s="59">
        <v>240</v>
      </c>
      <c r="D368" s="90"/>
      <c r="E368" s="74">
        <f>E369</f>
        <v>0</v>
      </c>
    </row>
    <row r="369" spans="1:5" ht="15.75" hidden="1">
      <c r="A369" s="27" t="s">
        <v>1</v>
      </c>
      <c r="B369" s="59" t="s">
        <v>548</v>
      </c>
      <c r="C369" s="59">
        <v>240</v>
      </c>
      <c r="D369" s="90" t="s">
        <v>27</v>
      </c>
      <c r="E369" s="74">
        <v>0</v>
      </c>
    </row>
    <row r="370" spans="1:5" ht="77.25" customHeight="1">
      <c r="A370" s="27" t="s">
        <v>276</v>
      </c>
      <c r="B370" s="59" t="s">
        <v>529</v>
      </c>
      <c r="C370" s="59"/>
      <c r="D370" s="90"/>
      <c r="E370" s="74">
        <f>E371</f>
        <v>10</v>
      </c>
    </row>
    <row r="371" spans="1:5" ht="31.5">
      <c r="A371" s="9" t="s">
        <v>120</v>
      </c>
      <c r="B371" s="59" t="s">
        <v>529</v>
      </c>
      <c r="C371" s="59">
        <v>810</v>
      </c>
      <c r="D371" s="90"/>
      <c r="E371" s="74">
        <f>E372</f>
        <v>10</v>
      </c>
    </row>
    <row r="372" spans="1:5" ht="15.75">
      <c r="A372" s="9" t="s">
        <v>24</v>
      </c>
      <c r="B372" s="59" t="s">
        <v>529</v>
      </c>
      <c r="C372" s="59">
        <v>810</v>
      </c>
      <c r="D372" s="90" t="s">
        <v>12</v>
      </c>
      <c r="E372" s="74">
        <v>10</v>
      </c>
    </row>
    <row r="373" spans="1:5" ht="63">
      <c r="A373" s="27" t="s">
        <v>278</v>
      </c>
      <c r="B373" s="59" t="s">
        <v>530</v>
      </c>
      <c r="C373" s="59"/>
      <c r="D373" s="90"/>
      <c r="E373" s="74">
        <f>E374</f>
        <v>100</v>
      </c>
    </row>
    <row r="374" spans="1:5" ht="31.5">
      <c r="A374" s="108" t="s">
        <v>560</v>
      </c>
      <c r="B374" s="59" t="s">
        <v>530</v>
      </c>
      <c r="C374" s="59">
        <v>240</v>
      </c>
      <c r="D374" s="90"/>
      <c r="E374" s="74">
        <f>E375</f>
        <v>100</v>
      </c>
    </row>
    <row r="375" spans="1:5" ht="15.75">
      <c r="A375" s="27" t="s">
        <v>2</v>
      </c>
      <c r="B375" s="59" t="s">
        <v>530</v>
      </c>
      <c r="C375" s="59">
        <v>240</v>
      </c>
      <c r="D375" s="90" t="s">
        <v>13</v>
      </c>
      <c r="E375" s="74">
        <v>100</v>
      </c>
    </row>
    <row r="376" spans="1:5" ht="63">
      <c r="A376" s="27" t="s">
        <v>280</v>
      </c>
      <c r="B376" s="59" t="s">
        <v>531</v>
      </c>
      <c r="C376" s="59"/>
      <c r="D376" s="90"/>
      <c r="E376" s="74">
        <f>E377</f>
        <v>3745</v>
      </c>
    </row>
    <row r="377" spans="1:5" ht="31.5">
      <c r="A377" s="108" t="s">
        <v>560</v>
      </c>
      <c r="B377" s="59" t="s">
        <v>531</v>
      </c>
      <c r="C377" s="59">
        <v>240</v>
      </c>
      <c r="D377" s="90"/>
      <c r="E377" s="74">
        <f>E378</f>
        <v>3745</v>
      </c>
    </row>
    <row r="378" spans="1:5" ht="15.75">
      <c r="A378" s="27" t="s">
        <v>2</v>
      </c>
      <c r="B378" s="59" t="s">
        <v>531</v>
      </c>
      <c r="C378" s="59">
        <v>240</v>
      </c>
      <c r="D378" s="90" t="s">
        <v>13</v>
      </c>
      <c r="E378" s="74">
        <v>3745</v>
      </c>
    </row>
    <row r="379" spans="1:5" ht="63">
      <c r="A379" s="27" t="s">
        <v>282</v>
      </c>
      <c r="B379" s="59" t="s">
        <v>532</v>
      </c>
      <c r="C379" s="59"/>
      <c r="D379" s="90"/>
      <c r="E379" s="74">
        <f>E380</f>
        <v>64</v>
      </c>
    </row>
    <row r="380" spans="1:5" ht="17.25" customHeight="1">
      <c r="A380" s="2" t="s">
        <v>569</v>
      </c>
      <c r="B380" s="59" t="s">
        <v>532</v>
      </c>
      <c r="C380" s="59">
        <v>320</v>
      </c>
      <c r="D380" s="90"/>
      <c r="E380" s="74">
        <f>E381</f>
        <v>64</v>
      </c>
    </row>
    <row r="381" spans="1:5" ht="15.75">
      <c r="A381" s="2" t="s">
        <v>7</v>
      </c>
      <c r="B381" s="59" t="s">
        <v>532</v>
      </c>
      <c r="C381" s="59">
        <v>320</v>
      </c>
      <c r="D381" s="90" t="s">
        <v>289</v>
      </c>
      <c r="E381" s="74">
        <v>64</v>
      </c>
    </row>
    <row r="382" spans="1:5" ht="33.75" customHeight="1" hidden="1">
      <c r="A382" s="9" t="s">
        <v>326</v>
      </c>
      <c r="B382" s="59" t="s">
        <v>323</v>
      </c>
      <c r="C382" s="59"/>
      <c r="D382" s="90"/>
      <c r="E382" s="74">
        <f>E383</f>
        <v>0</v>
      </c>
    </row>
    <row r="383" spans="1:5" ht="33.75" customHeight="1" hidden="1">
      <c r="A383" s="9" t="s">
        <v>117</v>
      </c>
      <c r="B383" s="59" t="s">
        <v>323</v>
      </c>
      <c r="C383" s="59">
        <v>411</v>
      </c>
      <c r="D383" s="90"/>
      <c r="E383" s="74">
        <f>E384</f>
        <v>0</v>
      </c>
    </row>
    <row r="384" spans="1:5" ht="15.75" hidden="1">
      <c r="A384" s="9" t="s">
        <v>3</v>
      </c>
      <c r="B384" s="59" t="s">
        <v>323</v>
      </c>
      <c r="C384" s="59">
        <v>411</v>
      </c>
      <c r="D384" s="90" t="s">
        <v>14</v>
      </c>
      <c r="E384" s="74">
        <v>0</v>
      </c>
    </row>
    <row r="385" spans="1:5" ht="33" customHeight="1">
      <c r="A385" s="9" t="s">
        <v>343</v>
      </c>
      <c r="B385" s="59" t="s">
        <v>533</v>
      </c>
      <c r="C385" s="59"/>
      <c r="D385" s="90"/>
      <c r="E385" s="74">
        <f>E386</f>
        <v>500</v>
      </c>
    </row>
    <row r="386" spans="1:5" ht="31.5">
      <c r="A386" s="9" t="s">
        <v>120</v>
      </c>
      <c r="B386" s="59" t="s">
        <v>533</v>
      </c>
      <c r="C386" s="59">
        <v>810</v>
      </c>
      <c r="D386" s="90"/>
      <c r="E386" s="74">
        <f>E387</f>
        <v>500</v>
      </c>
    </row>
    <row r="387" spans="1:5" ht="15.75">
      <c r="A387" s="39" t="s">
        <v>4</v>
      </c>
      <c r="B387" s="59" t="s">
        <v>533</v>
      </c>
      <c r="C387" s="59">
        <v>810</v>
      </c>
      <c r="D387" s="90" t="s">
        <v>15</v>
      </c>
      <c r="E387" s="74">
        <v>500</v>
      </c>
    </row>
    <row r="388" spans="1:5" ht="15.75" hidden="1">
      <c r="A388" s="9" t="s">
        <v>325</v>
      </c>
      <c r="B388" s="59" t="s">
        <v>328</v>
      </c>
      <c r="C388" s="59"/>
      <c r="D388" s="90"/>
      <c r="E388" s="74">
        <f>E389</f>
        <v>0</v>
      </c>
    </row>
    <row r="389" spans="1:5" ht="31.5" hidden="1">
      <c r="A389" s="9" t="s">
        <v>324</v>
      </c>
      <c r="B389" s="59" t="s">
        <v>328</v>
      </c>
      <c r="C389" s="59">
        <v>630</v>
      </c>
      <c r="D389" s="90"/>
      <c r="E389" s="74">
        <f>E390</f>
        <v>0</v>
      </c>
    </row>
    <row r="390" spans="1:5" ht="15.75" hidden="1">
      <c r="A390" s="134" t="s">
        <v>28</v>
      </c>
      <c r="B390" s="59" t="s">
        <v>328</v>
      </c>
      <c r="C390" s="59">
        <v>630</v>
      </c>
      <c r="D390" s="90" t="s">
        <v>29</v>
      </c>
      <c r="E390" s="74">
        <v>0</v>
      </c>
    </row>
    <row r="391" spans="1:5" ht="15.75">
      <c r="A391" s="9" t="s">
        <v>327</v>
      </c>
      <c r="B391" s="59" t="s">
        <v>534</v>
      </c>
      <c r="C391" s="59"/>
      <c r="D391" s="90"/>
      <c r="E391" s="74">
        <f>E392+E394</f>
        <v>50</v>
      </c>
    </row>
    <row r="392" spans="1:5" ht="31.5" hidden="1">
      <c r="A392" s="9" t="s">
        <v>120</v>
      </c>
      <c r="B392" s="59" t="s">
        <v>329</v>
      </c>
      <c r="C392" s="59">
        <v>810</v>
      </c>
      <c r="D392" s="90"/>
      <c r="E392" s="74">
        <f>E393</f>
        <v>0</v>
      </c>
    </row>
    <row r="393" spans="1:5" ht="15.75" hidden="1">
      <c r="A393" s="39" t="s">
        <v>4</v>
      </c>
      <c r="B393" s="59" t="s">
        <v>329</v>
      </c>
      <c r="C393" s="59">
        <v>810</v>
      </c>
      <c r="D393" s="90" t="s">
        <v>15</v>
      </c>
      <c r="E393" s="74">
        <v>0</v>
      </c>
    </row>
    <row r="394" spans="1:5" ht="31.5">
      <c r="A394" s="108" t="s">
        <v>560</v>
      </c>
      <c r="B394" s="59" t="s">
        <v>534</v>
      </c>
      <c r="C394" s="59">
        <v>240</v>
      </c>
      <c r="D394" s="90"/>
      <c r="E394" s="74">
        <f>E395</f>
        <v>50</v>
      </c>
    </row>
    <row r="395" spans="1:6" ht="15.75">
      <c r="A395" s="39" t="s">
        <v>4</v>
      </c>
      <c r="B395" s="59" t="s">
        <v>534</v>
      </c>
      <c r="C395" s="59">
        <v>240</v>
      </c>
      <c r="D395" s="90" t="s">
        <v>15</v>
      </c>
      <c r="E395" s="74">
        <v>50</v>
      </c>
      <c r="F395" s="139"/>
    </row>
    <row r="396" spans="1:5" s="130" customFormat="1" ht="15.75">
      <c r="A396" s="9" t="s">
        <v>335</v>
      </c>
      <c r="B396" s="59" t="s">
        <v>535</v>
      </c>
      <c r="C396" s="59"/>
      <c r="D396" s="90"/>
      <c r="E396" s="74">
        <f>E397</f>
        <v>50</v>
      </c>
    </row>
    <row r="397" spans="1:5" s="130" customFormat="1" ht="31.5">
      <c r="A397" s="108" t="s">
        <v>560</v>
      </c>
      <c r="B397" s="59" t="s">
        <v>535</v>
      </c>
      <c r="C397" s="59">
        <v>240</v>
      </c>
      <c r="D397" s="90"/>
      <c r="E397" s="74">
        <f>E398</f>
        <v>50</v>
      </c>
    </row>
    <row r="398" spans="1:5" s="130" customFormat="1" ht="15.75">
      <c r="A398" s="27" t="s">
        <v>5</v>
      </c>
      <c r="B398" s="59" t="s">
        <v>535</v>
      </c>
      <c r="C398" s="59">
        <v>240</v>
      </c>
      <c r="D398" s="90" t="s">
        <v>16</v>
      </c>
      <c r="E398" s="74">
        <v>50</v>
      </c>
    </row>
    <row r="399" spans="1:5" s="130" customFormat="1" ht="31.5">
      <c r="A399" s="9" t="s">
        <v>583</v>
      </c>
      <c r="B399" s="80" t="s">
        <v>578</v>
      </c>
      <c r="C399" s="59"/>
      <c r="D399" s="90"/>
      <c r="E399" s="74">
        <f>E400</f>
        <v>0</v>
      </c>
    </row>
    <row r="400" spans="1:5" s="130" customFormat="1" ht="15.75">
      <c r="A400" s="9" t="s">
        <v>599</v>
      </c>
      <c r="B400" s="80" t="s">
        <v>578</v>
      </c>
      <c r="C400" s="59">
        <v>410</v>
      </c>
      <c r="D400" s="90"/>
      <c r="E400" s="74">
        <f>E401</f>
        <v>0</v>
      </c>
    </row>
    <row r="401" spans="1:5" s="130" customFormat="1" ht="15.75">
      <c r="A401" s="27" t="s">
        <v>3</v>
      </c>
      <c r="B401" s="80" t="s">
        <v>578</v>
      </c>
      <c r="C401" s="59">
        <v>410</v>
      </c>
      <c r="D401" s="90" t="s">
        <v>14</v>
      </c>
      <c r="E401" s="74">
        <f>6184.8-167.3-6017.5</f>
        <v>0</v>
      </c>
    </row>
    <row r="402" spans="1:5" ht="15.75" hidden="1">
      <c r="A402" s="27" t="s">
        <v>337</v>
      </c>
      <c r="B402" s="59" t="s">
        <v>338</v>
      </c>
      <c r="C402" s="59"/>
      <c r="D402" s="90"/>
      <c r="E402" s="155">
        <f>E403</f>
        <v>0</v>
      </c>
    </row>
    <row r="403" spans="1:5" ht="31.5" hidden="1">
      <c r="A403" s="27" t="s">
        <v>99</v>
      </c>
      <c r="B403" s="59" t="s">
        <v>338</v>
      </c>
      <c r="C403" s="59">
        <v>244</v>
      </c>
      <c r="D403" s="90"/>
      <c r="E403" s="155">
        <f>E404</f>
        <v>0</v>
      </c>
    </row>
    <row r="404" spans="1:5" ht="15.75" hidden="1">
      <c r="A404" s="27" t="s">
        <v>1</v>
      </c>
      <c r="B404" s="59" t="s">
        <v>338</v>
      </c>
      <c r="C404" s="59">
        <v>244</v>
      </c>
      <c r="D404" s="90" t="s">
        <v>27</v>
      </c>
      <c r="E404" s="155">
        <v>0</v>
      </c>
    </row>
    <row r="405" spans="1:5" ht="15.75" hidden="1">
      <c r="A405" s="27" t="s">
        <v>636</v>
      </c>
      <c r="B405" s="59" t="s">
        <v>340</v>
      </c>
      <c r="C405" s="59"/>
      <c r="D405" s="90"/>
      <c r="E405" s="155">
        <f>E406</f>
        <v>0</v>
      </c>
    </row>
    <row r="406" spans="1:5" ht="31.5" hidden="1">
      <c r="A406" s="27" t="s">
        <v>99</v>
      </c>
      <c r="B406" s="59" t="s">
        <v>340</v>
      </c>
      <c r="C406" s="59">
        <v>244</v>
      </c>
      <c r="D406" s="90"/>
      <c r="E406" s="155">
        <f>E407</f>
        <v>0</v>
      </c>
    </row>
    <row r="407" spans="1:5" ht="15.75" hidden="1">
      <c r="A407" s="9" t="s">
        <v>53</v>
      </c>
      <c r="B407" s="59" t="s">
        <v>340</v>
      </c>
      <c r="C407" s="59">
        <v>244</v>
      </c>
      <c r="D407" s="90" t="s">
        <v>54</v>
      </c>
      <c r="E407" s="155">
        <v>0</v>
      </c>
    </row>
    <row r="408" spans="1:5" ht="15.75" hidden="1">
      <c r="A408" s="27" t="s">
        <v>341</v>
      </c>
      <c r="B408" s="59" t="s">
        <v>342</v>
      </c>
      <c r="C408" s="59"/>
      <c r="D408" s="90"/>
      <c r="E408" s="155">
        <f>E409</f>
        <v>0</v>
      </c>
    </row>
    <row r="409" spans="1:5" ht="31.5" hidden="1">
      <c r="A409" s="27" t="s">
        <v>99</v>
      </c>
      <c r="B409" s="59" t="s">
        <v>342</v>
      </c>
      <c r="C409" s="59">
        <v>244</v>
      </c>
      <c r="D409" s="90"/>
      <c r="E409" s="155">
        <f>E410</f>
        <v>0</v>
      </c>
    </row>
    <row r="410" spans="1:5" ht="15.75" hidden="1">
      <c r="A410" s="39" t="s">
        <v>25</v>
      </c>
      <c r="B410" s="59" t="s">
        <v>342</v>
      </c>
      <c r="C410" s="59">
        <v>244</v>
      </c>
      <c r="D410" s="90" t="s">
        <v>17</v>
      </c>
      <c r="E410" s="155">
        <v>0</v>
      </c>
    </row>
    <row r="411" spans="1:5" ht="80.25" customHeight="1">
      <c r="A411" s="33" t="s">
        <v>105</v>
      </c>
      <c r="B411" s="59" t="s">
        <v>536</v>
      </c>
      <c r="C411" s="59"/>
      <c r="D411" s="90"/>
      <c r="E411" s="74">
        <f>E412</f>
        <v>53</v>
      </c>
    </row>
    <row r="412" spans="1:5" ht="15.75">
      <c r="A412" s="2" t="s">
        <v>30</v>
      </c>
      <c r="B412" s="59" t="s">
        <v>536</v>
      </c>
      <c r="C412" s="59">
        <v>540</v>
      </c>
      <c r="D412" s="90"/>
      <c r="E412" s="74">
        <f>E413</f>
        <v>53</v>
      </c>
    </row>
    <row r="413" spans="1:5" ht="34.5" customHeight="1">
      <c r="A413" s="27" t="s">
        <v>0</v>
      </c>
      <c r="B413" s="59" t="s">
        <v>536</v>
      </c>
      <c r="C413" s="59">
        <v>540</v>
      </c>
      <c r="D413" s="90" t="s">
        <v>8</v>
      </c>
      <c r="E413" s="74">
        <v>53</v>
      </c>
    </row>
    <row r="414" spans="1:5" ht="34.5" customHeight="1">
      <c r="A414" s="108" t="s">
        <v>650</v>
      </c>
      <c r="B414" s="171" t="s">
        <v>649</v>
      </c>
      <c r="C414" s="59"/>
      <c r="D414" s="90"/>
      <c r="E414" s="74">
        <f>E415</f>
        <v>86.6</v>
      </c>
    </row>
    <row r="415" spans="1:5" ht="18" customHeight="1">
      <c r="A415" s="2" t="s">
        <v>30</v>
      </c>
      <c r="B415" s="171" t="s">
        <v>649</v>
      </c>
      <c r="C415" s="59">
        <v>540</v>
      </c>
      <c r="D415" s="90"/>
      <c r="E415" s="74">
        <f>E416</f>
        <v>86.6</v>
      </c>
    </row>
    <row r="416" spans="1:5" ht="46.5" customHeight="1">
      <c r="A416" s="27" t="s">
        <v>248</v>
      </c>
      <c r="B416" s="171" t="s">
        <v>649</v>
      </c>
      <c r="C416" s="59">
        <v>540</v>
      </c>
      <c r="D416" s="90" t="s">
        <v>9</v>
      </c>
      <c r="E416" s="74">
        <f>86.6</f>
        <v>86.6</v>
      </c>
    </row>
    <row r="417" spans="1:5" ht="18" customHeight="1">
      <c r="A417" s="9" t="s">
        <v>602</v>
      </c>
      <c r="B417" s="80" t="s">
        <v>603</v>
      </c>
      <c r="C417" s="59"/>
      <c r="D417" s="90"/>
      <c r="E417" s="37">
        <f>E418+E420</f>
        <v>1004.6</v>
      </c>
    </row>
    <row r="418" spans="1:5" ht="15" customHeight="1">
      <c r="A418" s="50" t="s">
        <v>564</v>
      </c>
      <c r="B418" s="80" t="s">
        <v>603</v>
      </c>
      <c r="C418" s="59">
        <v>110</v>
      </c>
      <c r="D418" s="90"/>
      <c r="E418" s="37">
        <f>E419</f>
        <v>990.6</v>
      </c>
    </row>
    <row r="419" spans="1:5" ht="17.25" customHeight="1">
      <c r="A419" s="2" t="s">
        <v>6</v>
      </c>
      <c r="B419" s="80" t="s">
        <v>603</v>
      </c>
      <c r="C419" s="59">
        <v>110</v>
      </c>
      <c r="D419" s="90" t="s">
        <v>18</v>
      </c>
      <c r="E419" s="37">
        <v>990.6</v>
      </c>
    </row>
    <row r="420" spans="1:5" ht="17.25" customHeight="1">
      <c r="A420" s="27" t="s">
        <v>100</v>
      </c>
      <c r="B420" s="80" t="s">
        <v>603</v>
      </c>
      <c r="C420" s="59">
        <v>850</v>
      </c>
      <c r="D420" s="90"/>
      <c r="E420" s="37">
        <f>E421</f>
        <v>14</v>
      </c>
    </row>
    <row r="421" spans="1:5" ht="15.75">
      <c r="A421" s="2" t="s">
        <v>6</v>
      </c>
      <c r="B421" s="80" t="s">
        <v>603</v>
      </c>
      <c r="C421" s="59">
        <v>850</v>
      </c>
      <c r="D421" s="90" t="s">
        <v>18</v>
      </c>
      <c r="E421" s="37">
        <v>14</v>
      </c>
    </row>
    <row r="422" spans="1:5" ht="15.75">
      <c r="A422" s="64" t="s">
        <v>288</v>
      </c>
      <c r="B422" s="22"/>
      <c r="C422" s="22"/>
      <c r="D422" s="75"/>
      <c r="E422" s="72">
        <f>E10+E43+E157+E217+E236+E259+E288+E330+E266+E274</f>
        <v>100273.02</v>
      </c>
    </row>
    <row r="424" spans="5:7" ht="12.75">
      <c r="E424" s="162"/>
      <c r="G424" s="142"/>
    </row>
    <row r="426" spans="5:7" ht="12.75">
      <c r="E426" s="142"/>
      <c r="G426" s="142"/>
    </row>
  </sheetData>
  <sheetProtection/>
  <autoFilter ref="A9:E422"/>
  <mergeCells count="6">
    <mergeCell ref="A7:E7"/>
    <mergeCell ref="A1:E1"/>
    <mergeCell ref="A2:E2"/>
    <mergeCell ref="A3:E3"/>
    <mergeCell ref="A4:E4"/>
    <mergeCell ref="A5:E5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185" t="s">
        <v>51</v>
      </c>
      <c r="B1" s="185"/>
      <c r="C1" s="185"/>
      <c r="D1" s="185"/>
      <c r="E1" s="185"/>
      <c r="F1" s="185"/>
      <c r="G1" s="185"/>
    </row>
    <row r="2" spans="1:7" ht="13.5" customHeight="1">
      <c r="A2" s="185" t="s">
        <v>19</v>
      </c>
      <c r="B2" s="185"/>
      <c r="C2" s="185"/>
      <c r="D2" s="185"/>
      <c r="E2" s="185"/>
      <c r="F2" s="185"/>
      <c r="G2" s="185"/>
    </row>
    <row r="3" spans="1:7" ht="13.5" customHeight="1">
      <c r="A3" s="185" t="s">
        <v>20</v>
      </c>
      <c r="B3" s="185"/>
      <c r="C3" s="185"/>
      <c r="D3" s="185"/>
      <c r="E3" s="185"/>
      <c r="F3" s="185"/>
      <c r="G3" s="185"/>
    </row>
    <row r="4" spans="1:7" ht="13.5" customHeight="1">
      <c r="A4" s="185" t="s">
        <v>377</v>
      </c>
      <c r="B4" s="185"/>
      <c r="C4" s="185"/>
      <c r="D4" s="185"/>
      <c r="E4" s="185"/>
      <c r="F4" s="185"/>
      <c r="G4" s="185"/>
    </row>
    <row r="6" spans="1:8" ht="54.75" customHeight="1">
      <c r="A6" s="190" t="s">
        <v>549</v>
      </c>
      <c r="B6" s="190"/>
      <c r="C6" s="190"/>
      <c r="D6" s="190"/>
      <c r="E6" s="190"/>
      <c r="F6" s="190"/>
      <c r="G6" s="190"/>
      <c r="H6" s="14"/>
    </row>
    <row r="8" spans="1:7" ht="31.5">
      <c r="A8" s="24" t="s">
        <v>31</v>
      </c>
      <c r="B8" s="24" t="s">
        <v>81</v>
      </c>
      <c r="C8" s="24" t="s">
        <v>82</v>
      </c>
      <c r="D8" s="24" t="s">
        <v>83</v>
      </c>
      <c r="E8" s="24" t="s">
        <v>77</v>
      </c>
      <c r="F8" s="24" t="s">
        <v>78</v>
      </c>
      <c r="G8" s="22" t="s">
        <v>80</v>
      </c>
    </row>
    <row r="9" spans="1:7" ht="47.25">
      <c r="A9" s="21" t="s">
        <v>84</v>
      </c>
      <c r="B9" s="25" t="s">
        <v>85</v>
      </c>
      <c r="C9" s="80"/>
      <c r="D9" s="80"/>
      <c r="E9" s="80"/>
      <c r="F9" s="80"/>
      <c r="G9" s="138">
        <f>G10+G30</f>
        <v>3404.9</v>
      </c>
    </row>
    <row r="10" spans="1:7" ht="18" customHeight="1">
      <c r="A10" s="27" t="s">
        <v>21</v>
      </c>
      <c r="B10" s="28" t="s">
        <v>85</v>
      </c>
      <c r="C10" s="80"/>
      <c r="D10" s="80"/>
      <c r="E10" s="59" t="s">
        <v>508</v>
      </c>
      <c r="F10" s="80"/>
      <c r="G10" s="37">
        <f>G11+G23</f>
        <v>3351.9</v>
      </c>
    </row>
    <row r="11" spans="1:7" ht="31.5">
      <c r="A11" s="31" t="s">
        <v>87</v>
      </c>
      <c r="B11" s="28" t="s">
        <v>85</v>
      </c>
      <c r="C11" s="80"/>
      <c r="D11" s="80"/>
      <c r="E11" s="54" t="s">
        <v>509</v>
      </c>
      <c r="F11" s="80"/>
      <c r="G11" s="37">
        <f>G13+G19</f>
        <v>2905.5</v>
      </c>
    </row>
    <row r="12" spans="1:7" ht="15.75">
      <c r="A12" s="27" t="s">
        <v>103</v>
      </c>
      <c r="B12" s="28" t="s">
        <v>85</v>
      </c>
      <c r="C12" s="80"/>
      <c r="D12" s="80"/>
      <c r="E12" s="80" t="s">
        <v>510</v>
      </c>
      <c r="F12" s="80"/>
      <c r="G12" s="37">
        <f>G13</f>
        <v>1175.2</v>
      </c>
    </row>
    <row r="13" spans="1:7" ht="47.25">
      <c r="A13" s="27" t="s">
        <v>0</v>
      </c>
      <c r="B13" s="28" t="s">
        <v>85</v>
      </c>
      <c r="C13" s="81" t="s">
        <v>88</v>
      </c>
      <c r="D13" s="81" t="s">
        <v>89</v>
      </c>
      <c r="E13" s="94"/>
      <c r="F13" s="80"/>
      <c r="G13" s="37">
        <f>G17</f>
        <v>1175.2</v>
      </c>
    </row>
    <row r="14" spans="1:7" ht="15.75">
      <c r="A14" s="27" t="s">
        <v>21</v>
      </c>
      <c r="B14" s="28" t="s">
        <v>85</v>
      </c>
      <c r="C14" s="81" t="s">
        <v>88</v>
      </c>
      <c r="D14" s="81" t="s">
        <v>89</v>
      </c>
      <c r="E14" s="59" t="s">
        <v>508</v>
      </c>
      <c r="F14" s="80"/>
      <c r="G14" s="37"/>
    </row>
    <row r="15" spans="1:7" ht="31.5">
      <c r="A15" s="31" t="s">
        <v>87</v>
      </c>
      <c r="B15" s="28" t="s">
        <v>85</v>
      </c>
      <c r="C15" s="81" t="s">
        <v>88</v>
      </c>
      <c r="D15" s="81" t="s">
        <v>89</v>
      </c>
      <c r="E15" s="54" t="s">
        <v>509</v>
      </c>
      <c r="F15" s="80"/>
      <c r="G15" s="37"/>
    </row>
    <row r="16" spans="1:7" ht="15.75">
      <c r="A16" s="27" t="s">
        <v>103</v>
      </c>
      <c r="B16" s="28" t="s">
        <v>85</v>
      </c>
      <c r="C16" s="81" t="s">
        <v>88</v>
      </c>
      <c r="D16" s="81" t="s">
        <v>89</v>
      </c>
      <c r="E16" s="80" t="s">
        <v>510</v>
      </c>
      <c r="F16" s="80"/>
      <c r="G16" s="37"/>
    </row>
    <row r="17" spans="1:7" ht="51" customHeight="1">
      <c r="A17" s="27" t="s">
        <v>90</v>
      </c>
      <c r="B17" s="28" t="s">
        <v>85</v>
      </c>
      <c r="C17" s="81" t="s">
        <v>88</v>
      </c>
      <c r="D17" s="81" t="s">
        <v>89</v>
      </c>
      <c r="E17" s="59" t="s">
        <v>511</v>
      </c>
      <c r="F17" s="80"/>
      <c r="G17" s="37">
        <f>G18</f>
        <v>1175.2</v>
      </c>
    </row>
    <row r="18" spans="1:7" ht="31.5">
      <c r="A18" s="27" t="s">
        <v>91</v>
      </c>
      <c r="B18" s="28" t="s">
        <v>85</v>
      </c>
      <c r="C18" s="81" t="s">
        <v>88</v>
      </c>
      <c r="D18" s="81" t="s">
        <v>89</v>
      </c>
      <c r="E18" s="59" t="s">
        <v>511</v>
      </c>
      <c r="F18" s="80">
        <v>121</v>
      </c>
      <c r="G18" s="37">
        <v>1175.2</v>
      </c>
    </row>
    <row r="19" spans="1:7" ht="47.25">
      <c r="A19" s="27" t="s">
        <v>0</v>
      </c>
      <c r="B19" s="28" t="s">
        <v>85</v>
      </c>
      <c r="C19" s="81" t="s">
        <v>88</v>
      </c>
      <c r="D19" s="81" t="s">
        <v>89</v>
      </c>
      <c r="E19" s="80"/>
      <c r="F19" s="80"/>
      <c r="G19" s="37">
        <f>G20+G22</f>
        <v>1730.3</v>
      </c>
    </row>
    <row r="20" spans="1:7" ht="47.25">
      <c r="A20" s="27" t="s">
        <v>92</v>
      </c>
      <c r="B20" s="28" t="s">
        <v>85</v>
      </c>
      <c r="C20" s="81" t="s">
        <v>88</v>
      </c>
      <c r="D20" s="81" t="s">
        <v>89</v>
      </c>
      <c r="E20" s="59" t="s">
        <v>512</v>
      </c>
      <c r="F20" s="59"/>
      <c r="G20" s="37">
        <f>G21</f>
        <v>13.2</v>
      </c>
    </row>
    <row r="21" spans="1:7" ht="31.5">
      <c r="A21" s="27" t="s">
        <v>93</v>
      </c>
      <c r="B21" s="28" t="s">
        <v>85</v>
      </c>
      <c r="C21" s="81" t="s">
        <v>88</v>
      </c>
      <c r="D21" s="81" t="s">
        <v>89</v>
      </c>
      <c r="E21" s="59" t="s">
        <v>512</v>
      </c>
      <c r="F21" s="59">
        <v>122</v>
      </c>
      <c r="G21" s="37">
        <v>13.2</v>
      </c>
    </row>
    <row r="22" spans="1:7" ht="63">
      <c r="A22" s="27" t="s">
        <v>347</v>
      </c>
      <c r="B22" s="28" t="s">
        <v>85</v>
      </c>
      <c r="C22" s="81" t="s">
        <v>88</v>
      </c>
      <c r="D22" s="81" t="s">
        <v>89</v>
      </c>
      <c r="E22" s="59" t="s">
        <v>512</v>
      </c>
      <c r="F22" s="59">
        <v>123</v>
      </c>
      <c r="G22" s="37">
        <v>1717.1</v>
      </c>
    </row>
    <row r="23" spans="1:7" ht="31.5">
      <c r="A23" s="31" t="s">
        <v>94</v>
      </c>
      <c r="B23" s="28" t="s">
        <v>85</v>
      </c>
      <c r="C23" s="81" t="s">
        <v>88</v>
      </c>
      <c r="D23" s="81" t="s">
        <v>89</v>
      </c>
      <c r="E23" s="54" t="s">
        <v>537</v>
      </c>
      <c r="F23" s="80"/>
      <c r="G23" s="37">
        <f>G25</f>
        <v>446.4</v>
      </c>
    </row>
    <row r="24" spans="1:7" ht="15.75">
      <c r="A24" s="27" t="s">
        <v>103</v>
      </c>
      <c r="B24" s="28" t="s">
        <v>85</v>
      </c>
      <c r="C24" s="80"/>
      <c r="D24" s="80"/>
      <c r="E24" s="96">
        <v>1730100000</v>
      </c>
      <c r="F24" s="80"/>
      <c r="G24" s="37">
        <f>G25</f>
        <v>446.4</v>
      </c>
    </row>
    <row r="25" spans="1:7" ht="47.25">
      <c r="A25" s="27" t="s">
        <v>0</v>
      </c>
      <c r="B25" s="28" t="s">
        <v>85</v>
      </c>
      <c r="C25" s="81" t="s">
        <v>88</v>
      </c>
      <c r="D25" s="81" t="s">
        <v>89</v>
      </c>
      <c r="E25" s="80"/>
      <c r="F25" s="80"/>
      <c r="G25" s="37">
        <f>G26</f>
        <v>446.4</v>
      </c>
    </row>
    <row r="26" spans="1:7" ht="44.25" customHeight="1">
      <c r="A26" s="27" t="s">
        <v>96</v>
      </c>
      <c r="B26" s="28" t="s">
        <v>85</v>
      </c>
      <c r="C26" s="81" t="s">
        <v>88</v>
      </c>
      <c r="D26" s="81" t="s">
        <v>89</v>
      </c>
      <c r="E26" s="59" t="s">
        <v>518</v>
      </c>
      <c r="F26" s="80"/>
      <c r="G26" s="37">
        <f>G27+G28+G29</f>
        <v>446.4</v>
      </c>
    </row>
    <row r="27" spans="1:7" ht="31.5">
      <c r="A27" s="27" t="s">
        <v>98</v>
      </c>
      <c r="B27" s="28" t="s">
        <v>85</v>
      </c>
      <c r="C27" s="81" t="s">
        <v>88</v>
      </c>
      <c r="D27" s="81" t="s">
        <v>89</v>
      </c>
      <c r="E27" s="59" t="s">
        <v>518</v>
      </c>
      <c r="F27" s="80">
        <v>242</v>
      </c>
      <c r="G27" s="37">
        <v>75</v>
      </c>
    </row>
    <row r="28" spans="1:7" ht="31.5">
      <c r="A28" s="27" t="s">
        <v>99</v>
      </c>
      <c r="B28" s="28" t="s">
        <v>85</v>
      </c>
      <c r="C28" s="81" t="s">
        <v>88</v>
      </c>
      <c r="D28" s="81" t="s">
        <v>89</v>
      </c>
      <c r="E28" s="59" t="s">
        <v>518</v>
      </c>
      <c r="F28" s="80">
        <v>244</v>
      </c>
      <c r="G28" s="37">
        <v>366.4</v>
      </c>
    </row>
    <row r="29" spans="1:7" ht="15.75">
      <c r="A29" s="27" t="s">
        <v>100</v>
      </c>
      <c r="B29" s="28" t="s">
        <v>85</v>
      </c>
      <c r="C29" s="81" t="s">
        <v>88</v>
      </c>
      <c r="D29" s="81" t="s">
        <v>89</v>
      </c>
      <c r="E29" s="59" t="s">
        <v>518</v>
      </c>
      <c r="F29" s="80">
        <v>852</v>
      </c>
      <c r="G29" s="37">
        <v>5</v>
      </c>
    </row>
    <row r="30" spans="1:7" ht="47.25">
      <c r="A30" s="27" t="s">
        <v>101</v>
      </c>
      <c r="B30" s="28" t="s">
        <v>85</v>
      </c>
      <c r="C30" s="81" t="s">
        <v>88</v>
      </c>
      <c r="D30" s="81" t="s">
        <v>89</v>
      </c>
      <c r="E30" s="59" t="s">
        <v>523</v>
      </c>
      <c r="F30" s="80"/>
      <c r="G30" s="37">
        <f>G31</f>
        <v>53</v>
      </c>
    </row>
    <row r="31" spans="1:7" ht="15.75">
      <c r="A31" s="27" t="s">
        <v>103</v>
      </c>
      <c r="B31" s="28" t="s">
        <v>85</v>
      </c>
      <c r="C31" s="81" t="s">
        <v>88</v>
      </c>
      <c r="D31" s="81" t="s">
        <v>89</v>
      </c>
      <c r="E31" s="59" t="s">
        <v>522</v>
      </c>
      <c r="F31" s="80"/>
      <c r="G31" s="37">
        <f>G34</f>
        <v>53</v>
      </c>
    </row>
    <row r="32" spans="1:7" ht="15.75">
      <c r="A32" s="27" t="s">
        <v>103</v>
      </c>
      <c r="B32" s="28" t="s">
        <v>85</v>
      </c>
      <c r="C32" s="81" t="s">
        <v>88</v>
      </c>
      <c r="D32" s="81" t="s">
        <v>89</v>
      </c>
      <c r="E32" s="80" t="s">
        <v>521</v>
      </c>
      <c r="F32" s="80"/>
      <c r="G32" s="37">
        <f>G33</f>
        <v>53</v>
      </c>
    </row>
    <row r="33" spans="1:7" ht="110.25">
      <c r="A33" s="33" t="s">
        <v>105</v>
      </c>
      <c r="B33" s="28" t="s">
        <v>85</v>
      </c>
      <c r="C33" s="81" t="s">
        <v>88</v>
      </c>
      <c r="D33" s="81" t="s">
        <v>89</v>
      </c>
      <c r="E33" s="59" t="s">
        <v>536</v>
      </c>
      <c r="F33" s="80"/>
      <c r="G33" s="37">
        <f>G35</f>
        <v>53</v>
      </c>
    </row>
    <row r="34" spans="1:7" ht="47.25">
      <c r="A34" s="27" t="s">
        <v>0</v>
      </c>
      <c r="B34" s="28" t="s">
        <v>85</v>
      </c>
      <c r="C34" s="81" t="s">
        <v>88</v>
      </c>
      <c r="D34" s="81" t="s">
        <v>89</v>
      </c>
      <c r="E34" s="59"/>
      <c r="F34" s="80"/>
      <c r="G34" s="37">
        <f>G33</f>
        <v>53</v>
      </c>
    </row>
    <row r="35" spans="1:7" ht="18.75" customHeight="1">
      <c r="A35" s="2" t="s">
        <v>30</v>
      </c>
      <c r="B35" s="28" t="s">
        <v>85</v>
      </c>
      <c r="C35" s="81" t="s">
        <v>88</v>
      </c>
      <c r="D35" s="81" t="s">
        <v>89</v>
      </c>
      <c r="E35" s="59" t="s">
        <v>536</v>
      </c>
      <c r="F35" s="80">
        <v>540</v>
      </c>
      <c r="G35" s="37">
        <v>53</v>
      </c>
    </row>
    <row r="36" spans="1:7" ht="47.25">
      <c r="A36" s="21" t="s">
        <v>107</v>
      </c>
      <c r="B36" s="25" t="s">
        <v>26</v>
      </c>
      <c r="C36" s="81"/>
      <c r="D36" s="81"/>
      <c r="E36" s="80"/>
      <c r="F36" s="80"/>
      <c r="G36" s="138">
        <f>G37+G70+G145+G183+G197+G210+G219+G245+G214</f>
        <v>83643.8</v>
      </c>
    </row>
    <row r="37" spans="1:7" ht="66.75" customHeight="1">
      <c r="A37" s="33" t="s">
        <v>357</v>
      </c>
      <c r="B37" s="28" t="s">
        <v>26</v>
      </c>
      <c r="C37" s="81"/>
      <c r="D37" s="81"/>
      <c r="E37" s="80" t="s">
        <v>384</v>
      </c>
      <c r="F37" s="80"/>
      <c r="G37" s="37">
        <f>G38+G42+G47+G50+G55+G59+G62+G65</f>
        <v>8891</v>
      </c>
    </row>
    <row r="38" spans="1:7" ht="15.75">
      <c r="A38" s="33" t="s">
        <v>2</v>
      </c>
      <c r="B38" s="28" t="s">
        <v>26</v>
      </c>
      <c r="C38" s="81" t="s">
        <v>108</v>
      </c>
      <c r="D38" s="81" t="s">
        <v>109</v>
      </c>
      <c r="E38" s="80"/>
      <c r="F38" s="80"/>
      <c r="G38" s="37">
        <f>G40</f>
        <v>375</v>
      </c>
    </row>
    <row r="39" spans="1:7" ht="31.5">
      <c r="A39" s="33" t="s">
        <v>381</v>
      </c>
      <c r="B39" s="28" t="s">
        <v>26</v>
      </c>
      <c r="C39" s="81" t="s">
        <v>108</v>
      </c>
      <c r="D39" s="81" t="s">
        <v>109</v>
      </c>
      <c r="E39" s="80" t="s">
        <v>382</v>
      </c>
      <c r="F39" s="80"/>
      <c r="G39" s="37">
        <f>G40</f>
        <v>375</v>
      </c>
    </row>
    <row r="40" spans="1:7" ht="31.5">
      <c r="A40" s="33" t="s">
        <v>110</v>
      </c>
      <c r="B40" s="28" t="s">
        <v>26</v>
      </c>
      <c r="C40" s="81" t="s">
        <v>108</v>
      </c>
      <c r="D40" s="81" t="s">
        <v>109</v>
      </c>
      <c r="E40" s="80" t="s">
        <v>386</v>
      </c>
      <c r="F40" s="80"/>
      <c r="G40" s="37">
        <f>G41</f>
        <v>375</v>
      </c>
    </row>
    <row r="41" spans="1:7" ht="31.5">
      <c r="A41" s="33" t="s">
        <v>99</v>
      </c>
      <c r="B41" s="28" t="s">
        <v>26</v>
      </c>
      <c r="C41" s="81" t="s">
        <v>108</v>
      </c>
      <c r="D41" s="81" t="s">
        <v>109</v>
      </c>
      <c r="E41" s="80" t="s">
        <v>386</v>
      </c>
      <c r="F41" s="80">
        <v>244</v>
      </c>
      <c r="G41" s="37">
        <v>375</v>
      </c>
    </row>
    <row r="42" spans="1:7" ht="15.75">
      <c r="A42" s="2" t="s">
        <v>5</v>
      </c>
      <c r="B42" s="28" t="s">
        <v>26</v>
      </c>
      <c r="C42" s="81" t="s">
        <v>111</v>
      </c>
      <c r="D42" s="81" t="s">
        <v>89</v>
      </c>
      <c r="E42" s="80"/>
      <c r="F42" s="80"/>
      <c r="G42" s="37">
        <f>G44</f>
        <v>2800</v>
      </c>
    </row>
    <row r="43" spans="1:7" ht="15.75">
      <c r="A43" s="33" t="s">
        <v>383</v>
      </c>
      <c r="B43" s="28" t="s">
        <v>26</v>
      </c>
      <c r="C43" s="81" t="s">
        <v>111</v>
      </c>
      <c r="D43" s="81" t="s">
        <v>89</v>
      </c>
      <c r="E43" s="80" t="s">
        <v>385</v>
      </c>
      <c r="F43" s="80"/>
      <c r="G43" s="37">
        <f>G44</f>
        <v>2800</v>
      </c>
    </row>
    <row r="44" spans="1:7" ht="15.75" customHeight="1">
      <c r="A44" s="33" t="s">
        <v>112</v>
      </c>
      <c r="B44" s="28" t="s">
        <v>26</v>
      </c>
      <c r="C44" s="81" t="s">
        <v>111</v>
      </c>
      <c r="D44" s="81" t="s">
        <v>89</v>
      </c>
      <c r="E44" s="80" t="s">
        <v>387</v>
      </c>
      <c r="F44" s="80"/>
      <c r="G44" s="37">
        <f>G45+G46</f>
        <v>2800</v>
      </c>
    </row>
    <row r="45" spans="1:7" ht="31.5">
      <c r="A45" s="2" t="s">
        <v>113</v>
      </c>
      <c r="B45" s="28" t="s">
        <v>26</v>
      </c>
      <c r="C45" s="81" t="s">
        <v>111</v>
      </c>
      <c r="D45" s="81" t="s">
        <v>89</v>
      </c>
      <c r="E45" s="80" t="s">
        <v>387</v>
      </c>
      <c r="F45" s="80">
        <v>243</v>
      </c>
      <c r="G45" s="37">
        <v>600</v>
      </c>
    </row>
    <row r="46" spans="1:7" ht="31.5">
      <c r="A46" s="33" t="s">
        <v>99</v>
      </c>
      <c r="B46" s="28" t="s">
        <v>26</v>
      </c>
      <c r="C46" s="81" t="s">
        <v>111</v>
      </c>
      <c r="D46" s="81" t="s">
        <v>89</v>
      </c>
      <c r="E46" s="80" t="s">
        <v>387</v>
      </c>
      <c r="F46" s="80">
        <v>244</v>
      </c>
      <c r="G46" s="37">
        <v>2200</v>
      </c>
    </row>
    <row r="47" spans="1:7" ht="15.75" hidden="1">
      <c r="A47" s="33" t="s">
        <v>2</v>
      </c>
      <c r="B47" s="28" t="s">
        <v>26</v>
      </c>
      <c r="C47" s="81" t="s">
        <v>108</v>
      </c>
      <c r="D47" s="81" t="s">
        <v>109</v>
      </c>
      <c r="E47" s="95"/>
      <c r="F47" s="95"/>
      <c r="G47" s="37">
        <f>G48</f>
        <v>0</v>
      </c>
    </row>
    <row r="48" spans="1:7" ht="31.5" hidden="1">
      <c r="A48" s="33" t="s">
        <v>114</v>
      </c>
      <c r="B48" s="28" t="s">
        <v>26</v>
      </c>
      <c r="C48" s="81" t="s">
        <v>108</v>
      </c>
      <c r="D48" s="81" t="s">
        <v>109</v>
      </c>
      <c r="E48" s="80" t="s">
        <v>332</v>
      </c>
      <c r="F48" s="80"/>
      <c r="G48" s="37">
        <f>G49</f>
        <v>0</v>
      </c>
    </row>
    <row r="49" spans="1:7" ht="31.5" hidden="1">
      <c r="A49" s="33" t="s">
        <v>99</v>
      </c>
      <c r="B49" s="28" t="s">
        <v>26</v>
      </c>
      <c r="C49" s="81" t="s">
        <v>108</v>
      </c>
      <c r="D49" s="81" t="s">
        <v>109</v>
      </c>
      <c r="E49" s="80" t="s">
        <v>332</v>
      </c>
      <c r="F49" s="80">
        <v>244</v>
      </c>
      <c r="G49" s="37">
        <v>0</v>
      </c>
    </row>
    <row r="50" spans="1:7" ht="15.75">
      <c r="A50" s="33" t="s">
        <v>4</v>
      </c>
      <c r="B50" s="28" t="s">
        <v>26</v>
      </c>
      <c r="C50" s="81" t="s">
        <v>111</v>
      </c>
      <c r="D50" s="81" t="s">
        <v>116</v>
      </c>
      <c r="E50" s="95"/>
      <c r="F50" s="95"/>
      <c r="G50" s="37">
        <f>G52</f>
        <v>1808</v>
      </c>
    </row>
    <row r="51" spans="1:7" ht="31.5">
      <c r="A51" s="2" t="s">
        <v>388</v>
      </c>
      <c r="B51" s="28" t="s">
        <v>26</v>
      </c>
      <c r="C51" s="81" t="s">
        <v>111</v>
      </c>
      <c r="D51" s="81" t="s">
        <v>116</v>
      </c>
      <c r="E51" s="80" t="s">
        <v>389</v>
      </c>
      <c r="F51" s="95"/>
      <c r="G51" s="37">
        <f>G52</f>
        <v>1808</v>
      </c>
    </row>
    <row r="52" spans="1:7" ht="31.5">
      <c r="A52" s="33" t="s">
        <v>114</v>
      </c>
      <c r="B52" s="28" t="s">
        <v>26</v>
      </c>
      <c r="C52" s="81" t="s">
        <v>111</v>
      </c>
      <c r="D52" s="81" t="s">
        <v>116</v>
      </c>
      <c r="E52" s="80" t="s">
        <v>390</v>
      </c>
      <c r="F52" s="95"/>
      <c r="G52" s="37">
        <f>G53+G54</f>
        <v>1808</v>
      </c>
    </row>
    <row r="53" spans="1:7" ht="31.5" hidden="1">
      <c r="A53" s="2" t="s">
        <v>113</v>
      </c>
      <c r="B53" s="28" t="s">
        <v>26</v>
      </c>
      <c r="C53" s="81" t="s">
        <v>111</v>
      </c>
      <c r="D53" s="81" t="s">
        <v>116</v>
      </c>
      <c r="E53" s="80" t="s">
        <v>390</v>
      </c>
      <c r="F53" s="96">
        <v>243</v>
      </c>
      <c r="G53" s="37">
        <v>0</v>
      </c>
    </row>
    <row r="54" spans="1:7" ht="31.5">
      <c r="A54" s="9" t="s">
        <v>379</v>
      </c>
      <c r="B54" s="28" t="s">
        <v>26</v>
      </c>
      <c r="C54" s="81" t="s">
        <v>111</v>
      </c>
      <c r="D54" s="81" t="s">
        <v>116</v>
      </c>
      <c r="E54" s="80" t="s">
        <v>390</v>
      </c>
      <c r="F54" s="96">
        <v>414</v>
      </c>
      <c r="G54" s="37">
        <v>1808</v>
      </c>
    </row>
    <row r="55" spans="1:7" ht="15.75">
      <c r="A55" s="33" t="s">
        <v>4</v>
      </c>
      <c r="B55" s="28" t="s">
        <v>26</v>
      </c>
      <c r="C55" s="81" t="s">
        <v>111</v>
      </c>
      <c r="D55" s="81" t="s">
        <v>116</v>
      </c>
      <c r="E55" s="95"/>
      <c r="F55" s="95"/>
      <c r="G55" s="37">
        <f>G57</f>
        <v>1650</v>
      </c>
    </row>
    <row r="56" spans="1:7" ht="31.5">
      <c r="A56" s="2" t="s">
        <v>388</v>
      </c>
      <c r="B56" s="28" t="s">
        <v>26</v>
      </c>
      <c r="C56" s="81" t="s">
        <v>111</v>
      </c>
      <c r="D56" s="81" t="s">
        <v>116</v>
      </c>
      <c r="E56" s="80" t="s">
        <v>389</v>
      </c>
      <c r="F56" s="95"/>
      <c r="G56" s="37">
        <f>G57</f>
        <v>1650</v>
      </c>
    </row>
    <row r="57" spans="1:7" ht="31.5">
      <c r="A57" s="33" t="s">
        <v>118</v>
      </c>
      <c r="B57" s="28" t="s">
        <v>26</v>
      </c>
      <c r="C57" s="81" t="s">
        <v>111</v>
      </c>
      <c r="D57" s="81" t="s">
        <v>116</v>
      </c>
      <c r="E57" s="80" t="s">
        <v>391</v>
      </c>
      <c r="F57" s="80"/>
      <c r="G57" s="37">
        <f>G58</f>
        <v>1650</v>
      </c>
    </row>
    <row r="58" spans="1:7" ht="31.5">
      <c r="A58" s="2" t="s">
        <v>113</v>
      </c>
      <c r="B58" s="28" t="s">
        <v>26</v>
      </c>
      <c r="C58" s="81" t="s">
        <v>111</v>
      </c>
      <c r="D58" s="81" t="s">
        <v>116</v>
      </c>
      <c r="E58" s="80" t="s">
        <v>391</v>
      </c>
      <c r="F58" s="80">
        <v>243</v>
      </c>
      <c r="G58" s="37">
        <v>1650</v>
      </c>
    </row>
    <row r="59" spans="1:7" ht="15.75" hidden="1">
      <c r="A59" s="2" t="s">
        <v>3</v>
      </c>
      <c r="B59" s="28" t="s">
        <v>26</v>
      </c>
      <c r="C59" s="81" t="s">
        <v>111</v>
      </c>
      <c r="D59" s="81" t="s">
        <v>88</v>
      </c>
      <c r="E59" s="95"/>
      <c r="F59" s="95"/>
      <c r="G59" s="37">
        <f>G60</f>
        <v>0</v>
      </c>
    </row>
    <row r="60" spans="1:7" ht="17.25" customHeight="1" hidden="1">
      <c r="A60" s="33" t="s">
        <v>119</v>
      </c>
      <c r="B60" s="28" t="s">
        <v>26</v>
      </c>
      <c r="C60" s="81" t="s">
        <v>111</v>
      </c>
      <c r="D60" s="81" t="s">
        <v>88</v>
      </c>
      <c r="E60" s="80" t="s">
        <v>334</v>
      </c>
      <c r="F60" s="80"/>
      <c r="G60" s="37">
        <f>G61</f>
        <v>0</v>
      </c>
    </row>
    <row r="61" spans="1:7" ht="31.5" hidden="1">
      <c r="A61" s="2" t="s">
        <v>120</v>
      </c>
      <c r="B61" s="28" t="s">
        <v>26</v>
      </c>
      <c r="C61" s="81" t="s">
        <v>111</v>
      </c>
      <c r="D61" s="81" t="s">
        <v>88</v>
      </c>
      <c r="E61" s="80" t="s">
        <v>334</v>
      </c>
      <c r="F61" s="80">
        <v>810</v>
      </c>
      <c r="G61" s="37">
        <v>0</v>
      </c>
    </row>
    <row r="62" spans="1:7" ht="15.75" hidden="1">
      <c r="A62" s="2" t="s">
        <v>5</v>
      </c>
      <c r="B62" s="28" t="s">
        <v>26</v>
      </c>
      <c r="C62" s="81" t="s">
        <v>111</v>
      </c>
      <c r="D62" s="81" t="s">
        <v>89</v>
      </c>
      <c r="E62" s="95"/>
      <c r="F62" s="95"/>
      <c r="G62" s="37">
        <f>G63</f>
        <v>0</v>
      </c>
    </row>
    <row r="63" spans="1:7" ht="18" customHeight="1" hidden="1">
      <c r="A63" s="33" t="s">
        <v>119</v>
      </c>
      <c r="B63" s="28" t="s">
        <v>26</v>
      </c>
      <c r="C63" s="81" t="s">
        <v>111</v>
      </c>
      <c r="D63" s="81" t="s">
        <v>89</v>
      </c>
      <c r="E63" s="80" t="s">
        <v>334</v>
      </c>
      <c r="F63" s="95"/>
      <c r="G63" s="37">
        <f>G64</f>
        <v>0</v>
      </c>
    </row>
    <row r="64" spans="1:7" ht="31.5" hidden="1">
      <c r="A64" s="33" t="s">
        <v>99</v>
      </c>
      <c r="B64" s="28" t="s">
        <v>26</v>
      </c>
      <c r="C64" s="81" t="s">
        <v>111</v>
      </c>
      <c r="D64" s="81" t="s">
        <v>89</v>
      </c>
      <c r="E64" s="80" t="s">
        <v>334</v>
      </c>
      <c r="F64" s="80">
        <v>244</v>
      </c>
      <c r="G64" s="37">
        <v>0</v>
      </c>
    </row>
    <row r="65" spans="1:7" ht="15.75">
      <c r="A65" s="2" t="s">
        <v>3</v>
      </c>
      <c r="B65" s="28" t="s">
        <v>26</v>
      </c>
      <c r="C65" s="81" t="s">
        <v>111</v>
      </c>
      <c r="D65" s="81" t="s">
        <v>88</v>
      </c>
      <c r="E65" s="97"/>
      <c r="F65" s="97"/>
      <c r="G65" s="37">
        <f>G67</f>
        <v>2258</v>
      </c>
    </row>
    <row r="66" spans="1:7" ht="18.75" customHeight="1">
      <c r="A66" s="2" t="s">
        <v>396</v>
      </c>
      <c r="B66" s="28" t="s">
        <v>26</v>
      </c>
      <c r="C66" s="81" t="s">
        <v>111</v>
      </c>
      <c r="D66" s="81" t="s">
        <v>88</v>
      </c>
      <c r="E66" s="80" t="s">
        <v>395</v>
      </c>
      <c r="F66" s="97"/>
      <c r="G66" s="37">
        <f>G67</f>
        <v>2258</v>
      </c>
    </row>
    <row r="67" spans="1:7" ht="31.5">
      <c r="A67" s="2" t="s">
        <v>121</v>
      </c>
      <c r="B67" s="28" t="s">
        <v>26</v>
      </c>
      <c r="C67" s="81" t="s">
        <v>111</v>
      </c>
      <c r="D67" s="81" t="s">
        <v>88</v>
      </c>
      <c r="E67" s="80" t="s">
        <v>397</v>
      </c>
      <c r="F67" s="80"/>
      <c r="G67" s="37">
        <f>G68+G69</f>
        <v>2258</v>
      </c>
    </row>
    <row r="68" spans="1:7" ht="31.5">
      <c r="A68" s="33" t="s">
        <v>99</v>
      </c>
      <c r="B68" s="28" t="s">
        <v>26</v>
      </c>
      <c r="C68" s="81" t="s">
        <v>111</v>
      </c>
      <c r="D68" s="81" t="s">
        <v>88</v>
      </c>
      <c r="E68" s="80" t="s">
        <v>397</v>
      </c>
      <c r="F68" s="80">
        <v>244</v>
      </c>
      <c r="G68" s="37">
        <v>200</v>
      </c>
    </row>
    <row r="69" spans="1:7" ht="15.75">
      <c r="A69" s="27" t="s">
        <v>380</v>
      </c>
      <c r="B69" s="28" t="s">
        <v>26</v>
      </c>
      <c r="C69" s="81" t="s">
        <v>111</v>
      </c>
      <c r="D69" s="81" t="s">
        <v>88</v>
      </c>
      <c r="E69" s="80" t="s">
        <v>397</v>
      </c>
      <c r="F69" s="80">
        <v>853</v>
      </c>
      <c r="G69" s="37">
        <v>2058</v>
      </c>
    </row>
    <row r="70" spans="1:7" ht="47.25">
      <c r="A70" s="39" t="s">
        <v>358</v>
      </c>
      <c r="B70" s="28" t="s">
        <v>26</v>
      </c>
      <c r="C70" s="81"/>
      <c r="D70" s="81"/>
      <c r="E70" s="80" t="s">
        <v>125</v>
      </c>
      <c r="F70" s="80"/>
      <c r="G70" s="37">
        <f>G71+G90+G99+G113+G125+G133</f>
        <v>3777.9</v>
      </c>
    </row>
    <row r="71" spans="1:7" ht="63">
      <c r="A71" s="34" t="s">
        <v>126</v>
      </c>
      <c r="B71" s="28" t="s">
        <v>26</v>
      </c>
      <c r="C71" s="81"/>
      <c r="D71" s="81"/>
      <c r="E71" s="94" t="s">
        <v>127</v>
      </c>
      <c r="F71" s="94"/>
      <c r="G71" s="140">
        <f>G72+G82+G85</f>
        <v>1777.4</v>
      </c>
    </row>
    <row r="72" spans="1:7" ht="15.75">
      <c r="A72" s="27" t="s">
        <v>1</v>
      </c>
      <c r="B72" s="28" t="s">
        <v>26</v>
      </c>
      <c r="C72" s="81" t="s">
        <v>88</v>
      </c>
      <c r="D72" s="81" t="s">
        <v>128</v>
      </c>
      <c r="E72" s="94"/>
      <c r="F72" s="94"/>
      <c r="G72" s="37">
        <f>G73+G76+G78+G80</f>
        <v>1697.4</v>
      </c>
    </row>
    <row r="73" spans="1:7" ht="31.5">
      <c r="A73" s="33" t="s">
        <v>129</v>
      </c>
      <c r="B73" s="28" t="s">
        <v>26</v>
      </c>
      <c r="C73" s="81" t="s">
        <v>88</v>
      </c>
      <c r="D73" s="81" t="s">
        <v>128</v>
      </c>
      <c r="E73" s="80" t="s">
        <v>130</v>
      </c>
      <c r="F73" s="80"/>
      <c r="G73" s="37">
        <f>G74+G75</f>
        <v>1577.4</v>
      </c>
    </row>
    <row r="74" spans="1:7" ht="31.5">
      <c r="A74" s="27" t="s">
        <v>99</v>
      </c>
      <c r="B74" s="28" t="s">
        <v>26</v>
      </c>
      <c r="C74" s="81" t="s">
        <v>88</v>
      </c>
      <c r="D74" s="81" t="s">
        <v>128</v>
      </c>
      <c r="E74" s="80" t="s">
        <v>130</v>
      </c>
      <c r="F74" s="80">
        <v>244</v>
      </c>
      <c r="G74" s="37">
        <v>1557.4</v>
      </c>
    </row>
    <row r="75" spans="1:7" ht="15.75">
      <c r="A75" s="2" t="s">
        <v>131</v>
      </c>
      <c r="B75" s="28" t="s">
        <v>26</v>
      </c>
      <c r="C75" s="81" t="s">
        <v>88</v>
      </c>
      <c r="D75" s="81" t="s">
        <v>128</v>
      </c>
      <c r="E75" s="80" t="s">
        <v>130</v>
      </c>
      <c r="F75" s="80">
        <v>350</v>
      </c>
      <c r="G75" s="37">
        <v>20</v>
      </c>
    </row>
    <row r="76" spans="1:7" ht="21" customHeight="1">
      <c r="A76" s="33" t="s">
        <v>132</v>
      </c>
      <c r="B76" s="28" t="s">
        <v>26</v>
      </c>
      <c r="C76" s="81" t="s">
        <v>88</v>
      </c>
      <c r="D76" s="81" t="s">
        <v>128</v>
      </c>
      <c r="E76" s="80" t="s">
        <v>133</v>
      </c>
      <c r="F76" s="80"/>
      <c r="G76" s="37">
        <f>G77</f>
        <v>120</v>
      </c>
    </row>
    <row r="77" spans="1:7" ht="31.5">
      <c r="A77" s="27" t="s">
        <v>99</v>
      </c>
      <c r="B77" s="28" t="s">
        <v>26</v>
      </c>
      <c r="C77" s="81" t="s">
        <v>88</v>
      </c>
      <c r="D77" s="81" t="s">
        <v>128</v>
      </c>
      <c r="E77" s="80" t="s">
        <v>133</v>
      </c>
      <c r="F77" s="80">
        <v>244</v>
      </c>
      <c r="G77" s="37">
        <v>120</v>
      </c>
    </row>
    <row r="78" spans="1:7" ht="15.75" hidden="1">
      <c r="A78" s="33" t="s">
        <v>134</v>
      </c>
      <c r="B78" s="28" t="s">
        <v>26</v>
      </c>
      <c r="C78" s="81" t="s">
        <v>88</v>
      </c>
      <c r="D78" s="81" t="s">
        <v>128</v>
      </c>
      <c r="E78" s="80" t="s">
        <v>135</v>
      </c>
      <c r="F78" s="80"/>
      <c r="G78" s="37">
        <f>G79</f>
        <v>0</v>
      </c>
    </row>
    <row r="79" spans="1:7" ht="31.5" hidden="1">
      <c r="A79" s="27" t="s">
        <v>99</v>
      </c>
      <c r="B79" s="28" t="s">
        <v>26</v>
      </c>
      <c r="C79" s="81" t="s">
        <v>88</v>
      </c>
      <c r="D79" s="81" t="s">
        <v>128</v>
      </c>
      <c r="E79" s="80" t="s">
        <v>135</v>
      </c>
      <c r="F79" s="80">
        <v>244</v>
      </c>
      <c r="G79" s="37">
        <v>0</v>
      </c>
    </row>
    <row r="80" spans="1:7" ht="15.75" hidden="1">
      <c r="A80" s="33" t="s">
        <v>136</v>
      </c>
      <c r="B80" s="28" t="s">
        <v>26</v>
      </c>
      <c r="C80" s="81" t="s">
        <v>88</v>
      </c>
      <c r="D80" s="81" t="s">
        <v>128</v>
      </c>
      <c r="E80" s="80" t="s">
        <v>137</v>
      </c>
      <c r="F80" s="80"/>
      <c r="G80" s="37">
        <f>G81</f>
        <v>0</v>
      </c>
    </row>
    <row r="81" spans="1:7" ht="15.75" hidden="1">
      <c r="A81" s="2" t="s">
        <v>131</v>
      </c>
      <c r="B81" s="28" t="s">
        <v>26</v>
      </c>
      <c r="C81" s="81" t="s">
        <v>88</v>
      </c>
      <c r="D81" s="81" t="s">
        <v>128</v>
      </c>
      <c r="E81" s="80" t="s">
        <v>137</v>
      </c>
      <c r="F81" s="80">
        <v>350</v>
      </c>
      <c r="G81" s="37">
        <v>0</v>
      </c>
    </row>
    <row r="82" spans="1:7" ht="15.75">
      <c r="A82" s="27" t="s">
        <v>5</v>
      </c>
      <c r="B82" s="28"/>
      <c r="C82" s="81" t="s">
        <v>111</v>
      </c>
      <c r="D82" s="81" t="s">
        <v>89</v>
      </c>
      <c r="E82" s="80"/>
      <c r="F82" s="80"/>
      <c r="G82" s="37">
        <f>G83</f>
        <v>80</v>
      </c>
    </row>
    <row r="83" spans="1:7" ht="15.75">
      <c r="A83" s="33" t="s">
        <v>136</v>
      </c>
      <c r="B83" s="28" t="s">
        <v>26</v>
      </c>
      <c r="C83" s="81" t="s">
        <v>111</v>
      </c>
      <c r="D83" s="81" t="s">
        <v>89</v>
      </c>
      <c r="E83" s="80" t="s">
        <v>137</v>
      </c>
      <c r="F83" s="80"/>
      <c r="G83" s="37">
        <f>G84</f>
        <v>80</v>
      </c>
    </row>
    <row r="84" spans="1:7" ht="31.5">
      <c r="A84" s="27" t="s">
        <v>99</v>
      </c>
      <c r="B84" s="28" t="s">
        <v>26</v>
      </c>
      <c r="C84" s="81" t="s">
        <v>111</v>
      </c>
      <c r="D84" s="81" t="s">
        <v>89</v>
      </c>
      <c r="E84" s="80" t="s">
        <v>137</v>
      </c>
      <c r="F84" s="80">
        <v>244</v>
      </c>
      <c r="G84" s="37">
        <v>80</v>
      </c>
    </row>
    <row r="85" spans="1:7" ht="15.75" hidden="1">
      <c r="A85" s="27" t="s">
        <v>1</v>
      </c>
      <c r="B85" s="28"/>
      <c r="C85" s="81" t="s">
        <v>88</v>
      </c>
      <c r="D85" s="81" t="s">
        <v>128</v>
      </c>
      <c r="E85" s="80"/>
      <c r="F85" s="80"/>
      <c r="G85" s="37">
        <f>G86+G88</f>
        <v>0</v>
      </c>
    </row>
    <row r="86" spans="1:7" ht="15.75" hidden="1">
      <c r="A86" s="33" t="s">
        <v>138</v>
      </c>
      <c r="B86" s="28" t="s">
        <v>26</v>
      </c>
      <c r="C86" s="81" t="s">
        <v>88</v>
      </c>
      <c r="D86" s="81" t="s">
        <v>128</v>
      </c>
      <c r="E86" s="80" t="s">
        <v>139</v>
      </c>
      <c r="F86" s="80"/>
      <c r="G86" s="37">
        <f>G87</f>
        <v>0</v>
      </c>
    </row>
    <row r="87" spans="1:7" ht="31.5" hidden="1">
      <c r="A87" s="27" t="s">
        <v>99</v>
      </c>
      <c r="B87" s="28" t="s">
        <v>26</v>
      </c>
      <c r="C87" s="81" t="s">
        <v>88</v>
      </c>
      <c r="D87" s="81" t="s">
        <v>128</v>
      </c>
      <c r="E87" s="80" t="s">
        <v>139</v>
      </c>
      <c r="F87" s="80">
        <v>244</v>
      </c>
      <c r="G87" s="37">
        <v>0</v>
      </c>
    </row>
    <row r="88" spans="1:7" ht="31.5" hidden="1">
      <c r="A88" s="33" t="s">
        <v>140</v>
      </c>
      <c r="B88" s="28" t="s">
        <v>26</v>
      </c>
      <c r="C88" s="81" t="s">
        <v>88</v>
      </c>
      <c r="D88" s="81" t="s">
        <v>128</v>
      </c>
      <c r="E88" s="80" t="s">
        <v>141</v>
      </c>
      <c r="F88" s="80"/>
      <c r="G88" s="37">
        <f>G89</f>
        <v>0</v>
      </c>
    </row>
    <row r="89" spans="1:7" ht="31.5" hidden="1">
      <c r="A89" s="27" t="s">
        <v>99</v>
      </c>
      <c r="B89" s="28" t="s">
        <v>26</v>
      </c>
      <c r="C89" s="81" t="s">
        <v>88</v>
      </c>
      <c r="D89" s="81" t="s">
        <v>128</v>
      </c>
      <c r="E89" s="80" t="s">
        <v>141</v>
      </c>
      <c r="F89" s="80">
        <v>244</v>
      </c>
      <c r="G89" s="37">
        <v>0</v>
      </c>
    </row>
    <row r="90" spans="1:7" ht="47.25">
      <c r="A90" s="34" t="s">
        <v>359</v>
      </c>
      <c r="B90" s="40" t="s">
        <v>26</v>
      </c>
      <c r="C90" s="98"/>
      <c r="D90" s="98"/>
      <c r="E90" s="94" t="s">
        <v>142</v>
      </c>
      <c r="F90" s="80"/>
      <c r="G90" s="140">
        <f>G91</f>
        <v>485</v>
      </c>
    </row>
    <row r="91" spans="1:7" ht="15.75">
      <c r="A91" s="8" t="s">
        <v>28</v>
      </c>
      <c r="B91" s="28" t="s">
        <v>26</v>
      </c>
      <c r="C91" s="81" t="s">
        <v>143</v>
      </c>
      <c r="D91" s="81" t="s">
        <v>111</v>
      </c>
      <c r="E91" s="78"/>
      <c r="F91" s="80"/>
      <c r="G91" s="37">
        <f>G92+G95+G97</f>
        <v>485</v>
      </c>
    </row>
    <row r="92" spans="1:7" ht="15.75">
      <c r="A92" s="33" t="s">
        <v>144</v>
      </c>
      <c r="B92" s="28" t="s">
        <v>26</v>
      </c>
      <c r="C92" s="81" t="s">
        <v>143</v>
      </c>
      <c r="D92" s="81" t="s">
        <v>111</v>
      </c>
      <c r="E92" s="80" t="s">
        <v>145</v>
      </c>
      <c r="F92" s="80"/>
      <c r="G92" s="37">
        <f>G93+G94</f>
        <v>420</v>
      </c>
    </row>
    <row r="93" spans="1:7" ht="31.5">
      <c r="A93" s="27" t="s">
        <v>99</v>
      </c>
      <c r="B93" s="28" t="s">
        <v>26</v>
      </c>
      <c r="C93" s="81" t="s">
        <v>143</v>
      </c>
      <c r="D93" s="81" t="s">
        <v>111</v>
      </c>
      <c r="E93" s="80" t="s">
        <v>145</v>
      </c>
      <c r="F93" s="80">
        <v>244</v>
      </c>
      <c r="G93" s="37">
        <v>420</v>
      </c>
    </row>
    <row r="94" spans="1:7" ht="15.75" hidden="1">
      <c r="A94" s="2" t="s">
        <v>146</v>
      </c>
      <c r="B94" s="28" t="s">
        <v>26</v>
      </c>
      <c r="C94" s="81" t="s">
        <v>143</v>
      </c>
      <c r="D94" s="81" t="s">
        <v>111</v>
      </c>
      <c r="E94" s="80" t="s">
        <v>145</v>
      </c>
      <c r="F94" s="80">
        <v>852</v>
      </c>
      <c r="G94" s="37">
        <v>0</v>
      </c>
    </row>
    <row r="95" spans="1:7" ht="15.75">
      <c r="A95" s="33" t="s">
        <v>147</v>
      </c>
      <c r="B95" s="28" t="s">
        <v>26</v>
      </c>
      <c r="C95" s="81" t="s">
        <v>143</v>
      </c>
      <c r="D95" s="81" t="s">
        <v>111</v>
      </c>
      <c r="E95" s="80" t="s">
        <v>148</v>
      </c>
      <c r="F95" s="80"/>
      <c r="G95" s="37">
        <f>G96</f>
        <v>20</v>
      </c>
    </row>
    <row r="96" spans="1:7" ht="31.5">
      <c r="A96" s="27" t="s">
        <v>99</v>
      </c>
      <c r="B96" s="28" t="s">
        <v>26</v>
      </c>
      <c r="C96" s="81" t="s">
        <v>143</v>
      </c>
      <c r="D96" s="81" t="s">
        <v>111</v>
      </c>
      <c r="E96" s="80" t="s">
        <v>148</v>
      </c>
      <c r="F96" s="80">
        <v>244</v>
      </c>
      <c r="G96" s="37">
        <v>20</v>
      </c>
    </row>
    <row r="97" spans="1:7" ht="31.5">
      <c r="A97" s="33" t="s">
        <v>544</v>
      </c>
      <c r="B97" s="28" t="s">
        <v>26</v>
      </c>
      <c r="C97" s="81" t="s">
        <v>143</v>
      </c>
      <c r="D97" s="81" t="s">
        <v>111</v>
      </c>
      <c r="E97" s="80" t="s">
        <v>149</v>
      </c>
      <c r="F97" s="80"/>
      <c r="G97" s="37">
        <f>G98</f>
        <v>45</v>
      </c>
    </row>
    <row r="98" spans="1:7" ht="31.5">
      <c r="A98" s="27" t="s">
        <v>99</v>
      </c>
      <c r="B98" s="28" t="s">
        <v>26</v>
      </c>
      <c r="C98" s="81" t="s">
        <v>143</v>
      </c>
      <c r="D98" s="81" t="s">
        <v>111</v>
      </c>
      <c r="E98" s="80" t="s">
        <v>149</v>
      </c>
      <c r="F98" s="80">
        <v>244</v>
      </c>
      <c r="G98" s="37">
        <v>45</v>
      </c>
    </row>
    <row r="99" spans="1:7" ht="47.25">
      <c r="A99" s="34" t="s">
        <v>150</v>
      </c>
      <c r="B99" s="28" t="s">
        <v>26</v>
      </c>
      <c r="C99" s="99"/>
      <c r="D99" s="99"/>
      <c r="E99" s="94" t="s">
        <v>151</v>
      </c>
      <c r="F99" s="94"/>
      <c r="G99" s="140">
        <f>G100</f>
        <v>989</v>
      </c>
    </row>
    <row r="100" spans="1:7" ht="15.75">
      <c r="A100" s="33" t="s">
        <v>25</v>
      </c>
      <c r="B100" s="28" t="s">
        <v>26</v>
      </c>
      <c r="C100" s="81" t="s">
        <v>152</v>
      </c>
      <c r="D100" s="81" t="s">
        <v>152</v>
      </c>
      <c r="E100" s="78"/>
      <c r="F100" s="78"/>
      <c r="G100" s="37">
        <f>G101+G103+G106+G109+G111</f>
        <v>989</v>
      </c>
    </row>
    <row r="101" spans="1:7" ht="31.5">
      <c r="A101" s="33" t="s">
        <v>153</v>
      </c>
      <c r="B101" s="28" t="s">
        <v>26</v>
      </c>
      <c r="C101" s="81" t="s">
        <v>152</v>
      </c>
      <c r="D101" s="81" t="s">
        <v>152</v>
      </c>
      <c r="E101" s="80" t="s">
        <v>154</v>
      </c>
      <c r="F101" s="80"/>
      <c r="G101" s="37">
        <f>G102</f>
        <v>40</v>
      </c>
    </row>
    <row r="102" spans="1:7" ht="31.5">
      <c r="A102" s="27" t="s">
        <v>99</v>
      </c>
      <c r="B102" s="28" t="s">
        <v>26</v>
      </c>
      <c r="C102" s="81" t="s">
        <v>152</v>
      </c>
      <c r="D102" s="81" t="s">
        <v>152</v>
      </c>
      <c r="E102" s="80" t="s">
        <v>154</v>
      </c>
      <c r="F102" s="80">
        <v>244</v>
      </c>
      <c r="G102" s="37">
        <v>40</v>
      </c>
    </row>
    <row r="103" spans="1:7" ht="47.25">
      <c r="A103" s="33" t="s">
        <v>155</v>
      </c>
      <c r="B103" s="28" t="s">
        <v>26</v>
      </c>
      <c r="C103" s="81" t="s">
        <v>152</v>
      </c>
      <c r="D103" s="81" t="s">
        <v>152</v>
      </c>
      <c r="E103" s="80" t="s">
        <v>156</v>
      </c>
      <c r="F103" s="80"/>
      <c r="G103" s="37">
        <f>G104+G105</f>
        <v>220</v>
      </c>
    </row>
    <row r="104" spans="1:7" ht="15.75" hidden="1">
      <c r="A104" s="2" t="s">
        <v>157</v>
      </c>
      <c r="B104" s="28" t="s">
        <v>26</v>
      </c>
      <c r="C104" s="81" t="s">
        <v>152</v>
      </c>
      <c r="D104" s="81" t="s">
        <v>152</v>
      </c>
      <c r="E104" s="80" t="s">
        <v>156</v>
      </c>
      <c r="F104" s="80">
        <v>111</v>
      </c>
      <c r="G104" s="37">
        <v>0</v>
      </c>
    </row>
    <row r="105" spans="1:7" ht="31.5">
      <c r="A105" s="27" t="s">
        <v>99</v>
      </c>
      <c r="B105" s="28" t="s">
        <v>26</v>
      </c>
      <c r="C105" s="81" t="s">
        <v>152</v>
      </c>
      <c r="D105" s="81" t="s">
        <v>152</v>
      </c>
      <c r="E105" s="80" t="s">
        <v>156</v>
      </c>
      <c r="F105" s="80">
        <v>244</v>
      </c>
      <c r="G105" s="37">
        <v>220</v>
      </c>
    </row>
    <row r="106" spans="1:7" ht="31.5">
      <c r="A106" s="33" t="s">
        <v>158</v>
      </c>
      <c r="B106" s="28" t="s">
        <v>26</v>
      </c>
      <c r="C106" s="81" t="s">
        <v>152</v>
      </c>
      <c r="D106" s="81" t="s">
        <v>152</v>
      </c>
      <c r="E106" s="80" t="s">
        <v>159</v>
      </c>
      <c r="F106" s="80"/>
      <c r="G106" s="37">
        <f>G107+G108</f>
        <v>297</v>
      </c>
    </row>
    <row r="107" spans="1:7" ht="15.75">
      <c r="A107" s="2" t="s">
        <v>131</v>
      </c>
      <c r="B107" s="28" t="s">
        <v>26</v>
      </c>
      <c r="C107" s="81" t="s">
        <v>152</v>
      </c>
      <c r="D107" s="81" t="s">
        <v>152</v>
      </c>
      <c r="E107" s="80" t="s">
        <v>159</v>
      </c>
      <c r="F107" s="80">
        <v>350</v>
      </c>
      <c r="G107" s="37">
        <v>42</v>
      </c>
    </row>
    <row r="108" spans="1:7" ht="31.5">
      <c r="A108" s="27" t="s">
        <v>99</v>
      </c>
      <c r="B108" s="28" t="s">
        <v>26</v>
      </c>
      <c r="C108" s="81" t="s">
        <v>152</v>
      </c>
      <c r="D108" s="81" t="s">
        <v>152</v>
      </c>
      <c r="E108" s="80" t="s">
        <v>159</v>
      </c>
      <c r="F108" s="80">
        <v>244</v>
      </c>
      <c r="G108" s="37">
        <v>255</v>
      </c>
    </row>
    <row r="109" spans="1:7" ht="15.75" hidden="1">
      <c r="A109" s="33" t="s">
        <v>160</v>
      </c>
      <c r="B109" s="28" t="s">
        <v>26</v>
      </c>
      <c r="C109" s="81" t="s">
        <v>152</v>
      </c>
      <c r="D109" s="81" t="s">
        <v>152</v>
      </c>
      <c r="E109" s="80" t="s">
        <v>161</v>
      </c>
      <c r="F109" s="80"/>
      <c r="G109" s="37">
        <f>G110</f>
        <v>0</v>
      </c>
    </row>
    <row r="110" spans="1:7" ht="31.5" hidden="1">
      <c r="A110" s="27" t="s">
        <v>99</v>
      </c>
      <c r="B110" s="28" t="s">
        <v>26</v>
      </c>
      <c r="C110" s="81" t="s">
        <v>152</v>
      </c>
      <c r="D110" s="81" t="s">
        <v>152</v>
      </c>
      <c r="E110" s="80" t="s">
        <v>161</v>
      </c>
      <c r="F110" s="80">
        <v>244</v>
      </c>
      <c r="G110" s="37">
        <v>0</v>
      </c>
    </row>
    <row r="111" spans="1:7" ht="31.5">
      <c r="A111" s="33" t="s">
        <v>162</v>
      </c>
      <c r="B111" s="28" t="s">
        <v>26</v>
      </c>
      <c r="C111" s="81" t="s">
        <v>152</v>
      </c>
      <c r="D111" s="81" t="s">
        <v>152</v>
      </c>
      <c r="E111" s="80" t="s">
        <v>163</v>
      </c>
      <c r="F111" s="80"/>
      <c r="G111" s="37">
        <f>G112</f>
        <v>432</v>
      </c>
    </row>
    <row r="112" spans="1:7" ht="31.5">
      <c r="A112" s="27" t="s">
        <v>99</v>
      </c>
      <c r="B112" s="28" t="s">
        <v>26</v>
      </c>
      <c r="C112" s="81" t="s">
        <v>152</v>
      </c>
      <c r="D112" s="81" t="s">
        <v>152</v>
      </c>
      <c r="E112" s="80" t="s">
        <v>163</v>
      </c>
      <c r="F112" s="80">
        <v>244</v>
      </c>
      <c r="G112" s="37">
        <v>432</v>
      </c>
    </row>
    <row r="113" spans="1:7" ht="57" customHeight="1">
      <c r="A113" s="34" t="s">
        <v>545</v>
      </c>
      <c r="B113" s="28" t="s">
        <v>26</v>
      </c>
      <c r="C113" s="99"/>
      <c r="D113" s="99"/>
      <c r="E113" s="94" t="s">
        <v>164</v>
      </c>
      <c r="F113" s="94"/>
      <c r="G113" s="140">
        <f>G114</f>
        <v>155</v>
      </c>
    </row>
    <row r="114" spans="1:7" ht="15.75">
      <c r="A114" s="33" t="s">
        <v>25</v>
      </c>
      <c r="B114" s="28" t="s">
        <v>26</v>
      </c>
      <c r="C114" s="81" t="s">
        <v>152</v>
      </c>
      <c r="D114" s="81" t="s">
        <v>152</v>
      </c>
      <c r="E114" s="78"/>
      <c r="F114" s="78"/>
      <c r="G114" s="37">
        <f>G115+G117+G119+G121+G123</f>
        <v>155</v>
      </c>
    </row>
    <row r="115" spans="1:7" ht="47.25">
      <c r="A115" s="33" t="s">
        <v>165</v>
      </c>
      <c r="B115" s="28" t="s">
        <v>26</v>
      </c>
      <c r="C115" s="81" t="s">
        <v>152</v>
      </c>
      <c r="D115" s="81" t="s">
        <v>152</v>
      </c>
      <c r="E115" s="80" t="s">
        <v>166</v>
      </c>
      <c r="F115" s="80"/>
      <c r="G115" s="37">
        <f>G116</f>
        <v>6</v>
      </c>
    </row>
    <row r="116" spans="1:7" ht="31.5">
      <c r="A116" s="27" t="s">
        <v>99</v>
      </c>
      <c r="B116" s="28" t="s">
        <v>26</v>
      </c>
      <c r="C116" s="81" t="s">
        <v>152</v>
      </c>
      <c r="D116" s="81" t="s">
        <v>152</v>
      </c>
      <c r="E116" s="80" t="s">
        <v>166</v>
      </c>
      <c r="F116" s="80">
        <v>244</v>
      </c>
      <c r="G116" s="37">
        <v>6</v>
      </c>
    </row>
    <row r="117" spans="1:7" ht="15.75">
      <c r="A117" s="33" t="s">
        <v>167</v>
      </c>
      <c r="B117" s="28" t="s">
        <v>26</v>
      </c>
      <c r="C117" s="81" t="s">
        <v>152</v>
      </c>
      <c r="D117" s="81" t="s">
        <v>152</v>
      </c>
      <c r="E117" s="80" t="s">
        <v>168</v>
      </c>
      <c r="F117" s="80"/>
      <c r="G117" s="37">
        <f>G118</f>
        <v>35</v>
      </c>
    </row>
    <row r="118" spans="1:7" ht="31.5">
      <c r="A118" s="27" t="s">
        <v>99</v>
      </c>
      <c r="B118" s="28" t="s">
        <v>26</v>
      </c>
      <c r="C118" s="81" t="s">
        <v>152</v>
      </c>
      <c r="D118" s="81" t="s">
        <v>152</v>
      </c>
      <c r="E118" s="80" t="s">
        <v>168</v>
      </c>
      <c r="F118" s="80">
        <v>244</v>
      </c>
      <c r="G118" s="37">
        <v>35</v>
      </c>
    </row>
    <row r="119" spans="1:7" ht="15.75">
      <c r="A119" s="33" t="s">
        <v>169</v>
      </c>
      <c r="B119" s="28" t="s">
        <v>26</v>
      </c>
      <c r="C119" s="81" t="s">
        <v>152</v>
      </c>
      <c r="D119" s="81" t="s">
        <v>152</v>
      </c>
      <c r="E119" s="80" t="s">
        <v>170</v>
      </c>
      <c r="F119" s="80"/>
      <c r="G119" s="37">
        <f>G120</f>
        <v>34</v>
      </c>
    </row>
    <row r="120" spans="1:7" ht="31.5">
      <c r="A120" s="27" t="s">
        <v>99</v>
      </c>
      <c r="B120" s="28" t="s">
        <v>26</v>
      </c>
      <c r="C120" s="81" t="s">
        <v>152</v>
      </c>
      <c r="D120" s="81" t="s">
        <v>152</v>
      </c>
      <c r="E120" s="80" t="s">
        <v>170</v>
      </c>
      <c r="F120" s="80">
        <v>244</v>
      </c>
      <c r="G120" s="37">
        <v>34</v>
      </c>
    </row>
    <row r="121" spans="1:7" ht="31.5" hidden="1">
      <c r="A121" s="33" t="s">
        <v>171</v>
      </c>
      <c r="B121" s="28" t="s">
        <v>26</v>
      </c>
      <c r="C121" s="81" t="s">
        <v>152</v>
      </c>
      <c r="D121" s="81" t="s">
        <v>152</v>
      </c>
      <c r="E121" s="80" t="s">
        <v>172</v>
      </c>
      <c r="F121" s="80"/>
      <c r="G121" s="37">
        <f>G122</f>
        <v>0</v>
      </c>
    </row>
    <row r="122" spans="1:7" ht="31.5" hidden="1">
      <c r="A122" s="27" t="s">
        <v>99</v>
      </c>
      <c r="B122" s="28" t="s">
        <v>26</v>
      </c>
      <c r="C122" s="81" t="s">
        <v>152</v>
      </c>
      <c r="D122" s="81" t="s">
        <v>152</v>
      </c>
      <c r="E122" s="80" t="s">
        <v>172</v>
      </c>
      <c r="F122" s="80">
        <v>244</v>
      </c>
      <c r="G122" s="37">
        <v>0</v>
      </c>
    </row>
    <row r="123" spans="1:7" ht="15.75">
      <c r="A123" s="33" t="s">
        <v>173</v>
      </c>
      <c r="B123" s="28" t="s">
        <v>26</v>
      </c>
      <c r="C123" s="81" t="s">
        <v>152</v>
      </c>
      <c r="D123" s="81" t="s">
        <v>152</v>
      </c>
      <c r="E123" s="80" t="s">
        <v>174</v>
      </c>
      <c r="F123" s="80"/>
      <c r="G123" s="37">
        <f>G124</f>
        <v>80</v>
      </c>
    </row>
    <row r="124" spans="1:7" ht="31.5">
      <c r="A124" s="27" t="s">
        <v>99</v>
      </c>
      <c r="B124" s="28" t="s">
        <v>26</v>
      </c>
      <c r="C124" s="81" t="s">
        <v>152</v>
      </c>
      <c r="D124" s="81" t="s">
        <v>152</v>
      </c>
      <c r="E124" s="80" t="s">
        <v>174</v>
      </c>
      <c r="F124" s="80">
        <v>244</v>
      </c>
      <c r="G124" s="37">
        <v>80</v>
      </c>
    </row>
    <row r="125" spans="1:7" ht="63">
      <c r="A125" s="34" t="s">
        <v>175</v>
      </c>
      <c r="B125" s="40" t="s">
        <v>26</v>
      </c>
      <c r="C125" s="98"/>
      <c r="D125" s="98"/>
      <c r="E125" s="94" t="s">
        <v>176</v>
      </c>
      <c r="F125" s="94"/>
      <c r="G125" s="140">
        <f>G126</f>
        <v>26.5</v>
      </c>
    </row>
    <row r="126" spans="1:7" ht="15.75">
      <c r="A126" s="9" t="s">
        <v>25</v>
      </c>
      <c r="B126" s="124" t="s">
        <v>26</v>
      </c>
      <c r="C126" s="125" t="s">
        <v>152</v>
      </c>
      <c r="D126" s="125" t="s">
        <v>152</v>
      </c>
      <c r="E126" s="126"/>
      <c r="F126" s="126"/>
      <c r="G126" s="141">
        <f>G127+G129+G131</f>
        <v>26.5</v>
      </c>
    </row>
    <row r="127" spans="1:7" ht="31.5">
      <c r="A127" s="33" t="s">
        <v>177</v>
      </c>
      <c r="B127" s="28" t="s">
        <v>26</v>
      </c>
      <c r="C127" s="81" t="s">
        <v>152</v>
      </c>
      <c r="D127" s="81" t="s">
        <v>152</v>
      </c>
      <c r="E127" s="80" t="s">
        <v>178</v>
      </c>
      <c r="F127" s="80"/>
      <c r="G127" s="37">
        <f>G128</f>
        <v>10</v>
      </c>
    </row>
    <row r="128" spans="1:7" ht="31.5">
      <c r="A128" s="27" t="s">
        <v>99</v>
      </c>
      <c r="B128" s="28" t="s">
        <v>26</v>
      </c>
      <c r="C128" s="81" t="s">
        <v>152</v>
      </c>
      <c r="D128" s="81" t="s">
        <v>152</v>
      </c>
      <c r="E128" s="80" t="s">
        <v>178</v>
      </c>
      <c r="F128" s="80">
        <v>244</v>
      </c>
      <c r="G128" s="37">
        <v>10</v>
      </c>
    </row>
    <row r="129" spans="1:7" ht="31.5">
      <c r="A129" s="33" t="s">
        <v>179</v>
      </c>
      <c r="B129" s="28" t="s">
        <v>26</v>
      </c>
      <c r="C129" s="81" t="s">
        <v>152</v>
      </c>
      <c r="D129" s="81" t="s">
        <v>152</v>
      </c>
      <c r="E129" s="80" t="s">
        <v>180</v>
      </c>
      <c r="F129" s="80"/>
      <c r="G129" s="37">
        <f>G130</f>
        <v>16.5</v>
      </c>
    </row>
    <row r="130" spans="1:7" ht="31.5">
      <c r="A130" s="27" t="s">
        <v>99</v>
      </c>
      <c r="B130" s="28" t="s">
        <v>26</v>
      </c>
      <c r="C130" s="81" t="s">
        <v>152</v>
      </c>
      <c r="D130" s="81" t="s">
        <v>152</v>
      </c>
      <c r="E130" s="80" t="s">
        <v>180</v>
      </c>
      <c r="F130" s="80">
        <v>244</v>
      </c>
      <c r="G130" s="37">
        <v>16.5</v>
      </c>
    </row>
    <row r="131" spans="1:7" ht="31.5" hidden="1">
      <c r="A131" s="33" t="s">
        <v>181</v>
      </c>
      <c r="B131" s="28" t="s">
        <v>26</v>
      </c>
      <c r="C131" s="81" t="s">
        <v>152</v>
      </c>
      <c r="D131" s="81" t="s">
        <v>152</v>
      </c>
      <c r="E131" s="80" t="s">
        <v>182</v>
      </c>
      <c r="F131" s="80"/>
      <c r="G131" s="37">
        <f>G132</f>
        <v>0</v>
      </c>
    </row>
    <row r="132" spans="1:7" ht="31.5" hidden="1">
      <c r="A132" s="27" t="s">
        <v>99</v>
      </c>
      <c r="B132" s="28" t="s">
        <v>26</v>
      </c>
      <c r="C132" s="81" t="s">
        <v>152</v>
      </c>
      <c r="D132" s="81" t="s">
        <v>152</v>
      </c>
      <c r="E132" s="80" t="s">
        <v>182</v>
      </c>
      <c r="F132" s="80">
        <v>244</v>
      </c>
      <c r="G132" s="37">
        <v>0</v>
      </c>
    </row>
    <row r="133" spans="1:7" ht="63">
      <c r="A133" s="34" t="s">
        <v>316</v>
      </c>
      <c r="B133" s="28" t="s">
        <v>26</v>
      </c>
      <c r="C133" s="99"/>
      <c r="D133" s="99"/>
      <c r="E133" s="94" t="s">
        <v>183</v>
      </c>
      <c r="F133" s="94"/>
      <c r="G133" s="140">
        <f>G134+G142</f>
        <v>345</v>
      </c>
    </row>
    <row r="134" spans="1:7" ht="15.75">
      <c r="A134" s="27" t="s">
        <v>1</v>
      </c>
      <c r="B134" s="28" t="s">
        <v>26</v>
      </c>
      <c r="C134" s="81" t="s">
        <v>88</v>
      </c>
      <c r="D134" s="81" t="s">
        <v>128</v>
      </c>
      <c r="E134" s="78"/>
      <c r="F134" s="78"/>
      <c r="G134" s="37">
        <f>G135+G137+G139</f>
        <v>345</v>
      </c>
    </row>
    <row r="135" spans="1:7" ht="31.5" hidden="1">
      <c r="A135" s="33" t="s">
        <v>184</v>
      </c>
      <c r="B135" s="28" t="s">
        <v>26</v>
      </c>
      <c r="C135" s="81" t="s">
        <v>88</v>
      </c>
      <c r="D135" s="81" t="s">
        <v>128</v>
      </c>
      <c r="E135" s="80" t="s">
        <v>185</v>
      </c>
      <c r="F135" s="80"/>
      <c r="G135" s="37">
        <f>G136</f>
        <v>0</v>
      </c>
    </row>
    <row r="136" spans="1:7" ht="31.5" hidden="1">
      <c r="A136" s="27" t="s">
        <v>99</v>
      </c>
      <c r="B136" s="28" t="s">
        <v>26</v>
      </c>
      <c r="C136" s="81" t="s">
        <v>88</v>
      </c>
      <c r="D136" s="81" t="s">
        <v>128</v>
      </c>
      <c r="E136" s="80" t="s">
        <v>185</v>
      </c>
      <c r="F136" s="80">
        <v>244</v>
      </c>
      <c r="G136" s="37">
        <v>0</v>
      </c>
    </row>
    <row r="137" spans="1:7" ht="15.75" hidden="1">
      <c r="A137" s="33" t="s">
        <v>186</v>
      </c>
      <c r="B137" s="28" t="s">
        <v>26</v>
      </c>
      <c r="C137" s="81" t="s">
        <v>88</v>
      </c>
      <c r="D137" s="81" t="s">
        <v>128</v>
      </c>
      <c r="E137" s="80" t="s">
        <v>187</v>
      </c>
      <c r="F137" s="80"/>
      <c r="G137" s="37">
        <f>G138</f>
        <v>0</v>
      </c>
    </row>
    <row r="138" spans="1:7" ht="15.75" hidden="1">
      <c r="A138" s="2" t="s">
        <v>131</v>
      </c>
      <c r="B138" s="28" t="s">
        <v>26</v>
      </c>
      <c r="C138" s="81" t="s">
        <v>88</v>
      </c>
      <c r="D138" s="81" t="s">
        <v>128</v>
      </c>
      <c r="E138" s="80" t="s">
        <v>187</v>
      </c>
      <c r="F138" s="80">
        <v>350</v>
      </c>
      <c r="G138" s="37">
        <v>0</v>
      </c>
    </row>
    <row r="139" spans="1:7" ht="15.75">
      <c r="A139" s="33" t="s">
        <v>188</v>
      </c>
      <c r="B139" s="28" t="s">
        <v>26</v>
      </c>
      <c r="C139" s="81" t="s">
        <v>88</v>
      </c>
      <c r="D139" s="81" t="s">
        <v>128</v>
      </c>
      <c r="E139" s="80" t="s">
        <v>189</v>
      </c>
      <c r="F139" s="80"/>
      <c r="G139" s="37">
        <f>G140+G141</f>
        <v>345</v>
      </c>
    </row>
    <row r="140" spans="1:7" ht="31.5">
      <c r="A140" s="27" t="s">
        <v>99</v>
      </c>
      <c r="B140" s="28" t="s">
        <v>26</v>
      </c>
      <c r="C140" s="81" t="s">
        <v>88</v>
      </c>
      <c r="D140" s="81" t="s">
        <v>128</v>
      </c>
      <c r="E140" s="80" t="s">
        <v>189</v>
      </c>
      <c r="F140" s="80">
        <v>244</v>
      </c>
      <c r="G140" s="37">
        <v>330</v>
      </c>
    </row>
    <row r="141" spans="1:7" ht="15.75">
      <c r="A141" s="2" t="s">
        <v>131</v>
      </c>
      <c r="B141" s="28" t="s">
        <v>26</v>
      </c>
      <c r="C141" s="81" t="s">
        <v>88</v>
      </c>
      <c r="D141" s="81" t="s">
        <v>128</v>
      </c>
      <c r="E141" s="80" t="s">
        <v>189</v>
      </c>
      <c r="F141" s="80">
        <v>350</v>
      </c>
      <c r="G141" s="37">
        <v>15</v>
      </c>
    </row>
    <row r="142" spans="1:7" ht="15.75" hidden="1">
      <c r="A142" s="27" t="s">
        <v>7</v>
      </c>
      <c r="B142" s="28"/>
      <c r="C142" s="81" t="s">
        <v>190</v>
      </c>
      <c r="D142" s="81" t="s">
        <v>89</v>
      </c>
      <c r="E142" s="80"/>
      <c r="F142" s="80"/>
      <c r="G142" s="37">
        <f>G143</f>
        <v>0</v>
      </c>
    </row>
    <row r="143" spans="1:7" ht="31.5" hidden="1">
      <c r="A143" s="33" t="s">
        <v>191</v>
      </c>
      <c r="B143" s="28" t="s">
        <v>26</v>
      </c>
      <c r="C143" s="81" t="s">
        <v>190</v>
      </c>
      <c r="D143" s="81" t="s">
        <v>89</v>
      </c>
      <c r="E143" s="80" t="s">
        <v>192</v>
      </c>
      <c r="F143" s="80"/>
      <c r="G143" s="37">
        <f>G144</f>
        <v>0</v>
      </c>
    </row>
    <row r="144" spans="1:7" ht="31.5" hidden="1">
      <c r="A144" s="27" t="s">
        <v>99</v>
      </c>
      <c r="B144" s="28" t="s">
        <v>26</v>
      </c>
      <c r="C144" s="81" t="s">
        <v>190</v>
      </c>
      <c r="D144" s="81" t="s">
        <v>89</v>
      </c>
      <c r="E144" s="80" t="s">
        <v>192</v>
      </c>
      <c r="F144" s="80">
        <v>244</v>
      </c>
      <c r="G144" s="37">
        <v>0</v>
      </c>
    </row>
    <row r="145" spans="1:7" ht="30">
      <c r="A145" s="44" t="s">
        <v>193</v>
      </c>
      <c r="B145" s="28" t="s">
        <v>26</v>
      </c>
      <c r="C145" s="99"/>
      <c r="D145" s="99"/>
      <c r="E145" s="89" t="s">
        <v>194</v>
      </c>
      <c r="F145" s="89"/>
      <c r="G145" s="37">
        <f>G146+G161+G172</f>
        <v>26483.500000000004</v>
      </c>
    </row>
    <row r="146" spans="1:7" ht="15.75">
      <c r="A146" s="45" t="s">
        <v>195</v>
      </c>
      <c r="B146" s="28" t="s">
        <v>26</v>
      </c>
      <c r="C146" s="99"/>
      <c r="D146" s="99"/>
      <c r="E146" s="100" t="s">
        <v>196</v>
      </c>
      <c r="F146" s="88"/>
      <c r="G146" s="37">
        <f>G147</f>
        <v>26153.100000000002</v>
      </c>
    </row>
    <row r="147" spans="1:7" ht="15.75">
      <c r="A147" s="2" t="s">
        <v>6</v>
      </c>
      <c r="B147" s="28" t="s">
        <v>26</v>
      </c>
      <c r="C147" s="81" t="s">
        <v>197</v>
      </c>
      <c r="D147" s="81" t="s">
        <v>88</v>
      </c>
      <c r="E147" s="88"/>
      <c r="F147" s="88"/>
      <c r="G147" s="140">
        <f>G148+G153+G156+G159</f>
        <v>26153.100000000002</v>
      </c>
    </row>
    <row r="148" spans="1:7" ht="30">
      <c r="A148" s="38" t="s">
        <v>198</v>
      </c>
      <c r="B148" s="28" t="s">
        <v>26</v>
      </c>
      <c r="C148" s="81" t="s">
        <v>197</v>
      </c>
      <c r="D148" s="81" t="s">
        <v>88</v>
      </c>
      <c r="E148" s="80" t="s">
        <v>199</v>
      </c>
      <c r="F148" s="89"/>
      <c r="G148" s="37">
        <f>G149+G150+G151+G152</f>
        <v>24556.9</v>
      </c>
    </row>
    <row r="149" spans="1:7" ht="31.5">
      <c r="A149" s="27" t="s">
        <v>122</v>
      </c>
      <c r="B149" s="28" t="s">
        <v>26</v>
      </c>
      <c r="C149" s="81" t="s">
        <v>197</v>
      </c>
      <c r="D149" s="81" t="s">
        <v>88</v>
      </c>
      <c r="E149" s="80" t="s">
        <v>199</v>
      </c>
      <c r="F149" s="59">
        <v>111</v>
      </c>
      <c r="G149" s="37">
        <v>18105.2</v>
      </c>
    </row>
    <row r="150" spans="1:7" ht="15.75">
      <c r="A150" s="2" t="s">
        <v>123</v>
      </c>
      <c r="B150" s="28" t="s">
        <v>26</v>
      </c>
      <c r="C150" s="81" t="s">
        <v>197</v>
      </c>
      <c r="D150" s="81" t="s">
        <v>88</v>
      </c>
      <c r="E150" s="80" t="s">
        <v>199</v>
      </c>
      <c r="F150" s="59">
        <v>112</v>
      </c>
      <c r="G150" s="37">
        <v>45</v>
      </c>
    </row>
    <row r="151" spans="1:7" ht="31.5">
      <c r="A151" s="27" t="s">
        <v>98</v>
      </c>
      <c r="B151" s="28" t="s">
        <v>26</v>
      </c>
      <c r="C151" s="81" t="s">
        <v>197</v>
      </c>
      <c r="D151" s="81" t="s">
        <v>88</v>
      </c>
      <c r="E151" s="80" t="s">
        <v>199</v>
      </c>
      <c r="F151" s="59">
        <v>242</v>
      </c>
      <c r="G151" s="37">
        <v>431.3</v>
      </c>
    </row>
    <row r="152" spans="1:7" ht="31.5">
      <c r="A152" s="27" t="s">
        <v>99</v>
      </c>
      <c r="B152" s="28" t="s">
        <v>26</v>
      </c>
      <c r="C152" s="81" t="s">
        <v>197</v>
      </c>
      <c r="D152" s="81" t="s">
        <v>88</v>
      </c>
      <c r="E152" s="80" t="s">
        <v>199</v>
      </c>
      <c r="F152" s="59">
        <v>244</v>
      </c>
      <c r="G152" s="37">
        <v>5975.4</v>
      </c>
    </row>
    <row r="153" spans="1:7" ht="31.5">
      <c r="A153" s="39" t="s">
        <v>202</v>
      </c>
      <c r="B153" s="28" t="s">
        <v>26</v>
      </c>
      <c r="C153" s="81" t="s">
        <v>197</v>
      </c>
      <c r="D153" s="81" t="s">
        <v>88</v>
      </c>
      <c r="E153" s="86" t="s">
        <v>203</v>
      </c>
      <c r="F153" s="86"/>
      <c r="G153" s="37">
        <f>G155+G154</f>
        <v>570</v>
      </c>
    </row>
    <row r="154" spans="1:7" ht="15.75">
      <c r="A154" s="2" t="s">
        <v>123</v>
      </c>
      <c r="B154" s="28" t="s">
        <v>26</v>
      </c>
      <c r="C154" s="81" t="s">
        <v>197</v>
      </c>
      <c r="D154" s="81" t="s">
        <v>88</v>
      </c>
      <c r="E154" s="86" t="s">
        <v>203</v>
      </c>
      <c r="F154" s="86">
        <v>112</v>
      </c>
      <c r="G154" s="37">
        <v>10</v>
      </c>
    </row>
    <row r="155" spans="1:7" ht="31.5">
      <c r="A155" s="27" t="s">
        <v>99</v>
      </c>
      <c r="B155" s="28" t="s">
        <v>26</v>
      </c>
      <c r="C155" s="81" t="s">
        <v>197</v>
      </c>
      <c r="D155" s="81" t="s">
        <v>88</v>
      </c>
      <c r="E155" s="86" t="s">
        <v>203</v>
      </c>
      <c r="F155" s="86">
        <v>244</v>
      </c>
      <c r="G155" s="37">
        <v>560</v>
      </c>
    </row>
    <row r="156" spans="1:7" ht="31.5">
      <c r="A156" s="39" t="s">
        <v>204</v>
      </c>
      <c r="B156" s="28" t="s">
        <v>26</v>
      </c>
      <c r="C156" s="81" t="s">
        <v>197</v>
      </c>
      <c r="D156" s="81" t="s">
        <v>88</v>
      </c>
      <c r="E156" s="86" t="s">
        <v>205</v>
      </c>
      <c r="F156" s="86"/>
      <c r="G156" s="37">
        <f>G157+G158</f>
        <v>241.5</v>
      </c>
    </row>
    <row r="157" spans="1:7" ht="31.5">
      <c r="A157" s="27" t="s">
        <v>98</v>
      </c>
      <c r="B157" s="28" t="s">
        <v>26</v>
      </c>
      <c r="C157" s="81" t="s">
        <v>197</v>
      </c>
      <c r="D157" s="81" t="s">
        <v>88</v>
      </c>
      <c r="E157" s="86" t="s">
        <v>205</v>
      </c>
      <c r="F157" s="86">
        <v>242</v>
      </c>
      <c r="G157" s="37">
        <v>241.5</v>
      </c>
    </row>
    <row r="158" spans="1:7" ht="31.5" hidden="1">
      <c r="A158" s="27" t="s">
        <v>99</v>
      </c>
      <c r="B158" s="28" t="s">
        <v>26</v>
      </c>
      <c r="C158" s="81" t="s">
        <v>197</v>
      </c>
      <c r="D158" s="81" t="s">
        <v>88</v>
      </c>
      <c r="E158" s="86" t="s">
        <v>205</v>
      </c>
      <c r="F158" s="86">
        <v>244</v>
      </c>
      <c r="G158" s="37">
        <v>0</v>
      </c>
    </row>
    <row r="159" spans="1:7" ht="30.75" customHeight="1">
      <c r="A159" s="39" t="s">
        <v>208</v>
      </c>
      <c r="B159" s="28" t="s">
        <v>26</v>
      </c>
      <c r="C159" s="81" t="s">
        <v>197</v>
      </c>
      <c r="D159" s="81" t="s">
        <v>88</v>
      </c>
      <c r="E159" s="86" t="s">
        <v>209</v>
      </c>
      <c r="F159" s="86"/>
      <c r="G159" s="37">
        <f>G160</f>
        <v>784.7</v>
      </c>
    </row>
    <row r="160" spans="1:7" ht="31.5">
      <c r="A160" s="2" t="s">
        <v>113</v>
      </c>
      <c r="B160" s="28" t="s">
        <v>26</v>
      </c>
      <c r="C160" s="81" t="s">
        <v>197</v>
      </c>
      <c r="D160" s="81" t="s">
        <v>88</v>
      </c>
      <c r="E160" s="86" t="s">
        <v>209</v>
      </c>
      <c r="F160" s="86">
        <v>243</v>
      </c>
      <c r="G160" s="37">
        <v>784.7</v>
      </c>
    </row>
    <row r="161" spans="1:7" ht="47.25">
      <c r="A161" s="34" t="s">
        <v>210</v>
      </c>
      <c r="B161" s="28" t="s">
        <v>26</v>
      </c>
      <c r="C161" s="81"/>
      <c r="D161" s="81"/>
      <c r="E161" s="94" t="s">
        <v>211</v>
      </c>
      <c r="F161" s="94"/>
      <c r="G161" s="140">
        <f>G162</f>
        <v>122.5</v>
      </c>
    </row>
    <row r="162" spans="1:7" ht="15.75">
      <c r="A162" s="2" t="s">
        <v>6</v>
      </c>
      <c r="B162" s="28" t="s">
        <v>26</v>
      </c>
      <c r="C162" s="81" t="s">
        <v>197</v>
      </c>
      <c r="D162" s="81" t="s">
        <v>88</v>
      </c>
      <c r="E162" s="80"/>
      <c r="F162" s="80"/>
      <c r="G162" s="37">
        <f>G163+G167+G169</f>
        <v>122.5</v>
      </c>
    </row>
    <row r="163" spans="1:7" ht="15.75">
      <c r="A163" s="33" t="s">
        <v>212</v>
      </c>
      <c r="B163" s="28" t="s">
        <v>26</v>
      </c>
      <c r="C163" s="81" t="s">
        <v>197</v>
      </c>
      <c r="D163" s="81" t="s">
        <v>88</v>
      </c>
      <c r="E163" s="80" t="s">
        <v>213</v>
      </c>
      <c r="F163" s="80"/>
      <c r="G163" s="37">
        <f>G164+G165+G166</f>
        <v>61.6</v>
      </c>
    </row>
    <row r="164" spans="1:7" ht="15.75">
      <c r="A164" s="2" t="s">
        <v>123</v>
      </c>
      <c r="B164" s="28" t="s">
        <v>26</v>
      </c>
      <c r="C164" s="81" t="s">
        <v>197</v>
      </c>
      <c r="D164" s="81" t="s">
        <v>88</v>
      </c>
      <c r="E164" s="80" t="s">
        <v>213</v>
      </c>
      <c r="F164" s="80">
        <v>112</v>
      </c>
      <c r="G164" s="37">
        <v>5</v>
      </c>
    </row>
    <row r="165" spans="1:7" ht="31.5">
      <c r="A165" s="27" t="s">
        <v>98</v>
      </c>
      <c r="B165" s="28" t="s">
        <v>26</v>
      </c>
      <c r="C165" s="81" t="s">
        <v>197</v>
      </c>
      <c r="D165" s="81" t="s">
        <v>88</v>
      </c>
      <c r="E165" s="80" t="s">
        <v>213</v>
      </c>
      <c r="F165" s="80">
        <v>242</v>
      </c>
      <c r="G165" s="37">
        <v>34</v>
      </c>
    </row>
    <row r="166" spans="1:7" ht="31.5">
      <c r="A166" s="27" t="s">
        <v>99</v>
      </c>
      <c r="B166" s="28" t="s">
        <v>26</v>
      </c>
      <c r="C166" s="81" t="s">
        <v>197</v>
      </c>
      <c r="D166" s="81" t="s">
        <v>88</v>
      </c>
      <c r="E166" s="80" t="s">
        <v>213</v>
      </c>
      <c r="F166" s="89">
        <v>244</v>
      </c>
      <c r="G166" s="37">
        <v>22.6</v>
      </c>
    </row>
    <row r="167" spans="1:7" ht="15.75">
      <c r="A167" s="33" t="s">
        <v>214</v>
      </c>
      <c r="B167" s="28" t="s">
        <v>26</v>
      </c>
      <c r="C167" s="81" t="s">
        <v>197</v>
      </c>
      <c r="D167" s="81" t="s">
        <v>88</v>
      </c>
      <c r="E167" s="80" t="s">
        <v>215</v>
      </c>
      <c r="F167" s="80"/>
      <c r="G167" s="37">
        <f>G168</f>
        <v>20</v>
      </c>
    </row>
    <row r="168" spans="1:7" ht="31.5">
      <c r="A168" s="27" t="s">
        <v>99</v>
      </c>
      <c r="B168" s="28" t="s">
        <v>26</v>
      </c>
      <c r="C168" s="81" t="s">
        <v>197</v>
      </c>
      <c r="D168" s="81" t="s">
        <v>88</v>
      </c>
      <c r="E168" s="80" t="s">
        <v>215</v>
      </c>
      <c r="F168" s="89">
        <v>244</v>
      </c>
      <c r="G168" s="37">
        <v>20</v>
      </c>
    </row>
    <row r="169" spans="1:7" ht="15.75">
      <c r="A169" s="26" t="s">
        <v>124</v>
      </c>
      <c r="B169" s="28" t="s">
        <v>26</v>
      </c>
      <c r="C169" s="81" t="s">
        <v>197</v>
      </c>
      <c r="D169" s="81" t="s">
        <v>88</v>
      </c>
      <c r="E169" s="80" t="s">
        <v>216</v>
      </c>
      <c r="F169" s="80"/>
      <c r="G169" s="37">
        <f>G170+G171</f>
        <v>40.900000000000006</v>
      </c>
    </row>
    <row r="170" spans="1:7" ht="31.5">
      <c r="A170" s="27" t="s">
        <v>98</v>
      </c>
      <c r="B170" s="28" t="s">
        <v>26</v>
      </c>
      <c r="C170" s="81" t="s">
        <v>197</v>
      </c>
      <c r="D170" s="81" t="s">
        <v>88</v>
      </c>
      <c r="E170" s="80" t="s">
        <v>216</v>
      </c>
      <c r="F170" s="80">
        <v>242</v>
      </c>
      <c r="G170" s="37">
        <v>35.2</v>
      </c>
    </row>
    <row r="171" spans="1:7" ht="31.5">
      <c r="A171" s="27" t="s">
        <v>99</v>
      </c>
      <c r="B171" s="28" t="s">
        <v>26</v>
      </c>
      <c r="C171" s="81" t="s">
        <v>197</v>
      </c>
      <c r="D171" s="81" t="s">
        <v>88</v>
      </c>
      <c r="E171" s="80" t="s">
        <v>216</v>
      </c>
      <c r="F171" s="89">
        <v>244</v>
      </c>
      <c r="G171" s="37">
        <v>5.7</v>
      </c>
    </row>
    <row r="172" spans="1:7" ht="47.25">
      <c r="A172" s="34" t="s">
        <v>217</v>
      </c>
      <c r="B172" s="28" t="s">
        <v>26</v>
      </c>
      <c r="C172" s="81"/>
      <c r="D172" s="81"/>
      <c r="E172" s="94" t="s">
        <v>218</v>
      </c>
      <c r="F172" s="94"/>
      <c r="G172" s="140">
        <f>G173</f>
        <v>207.9</v>
      </c>
    </row>
    <row r="173" spans="1:7" ht="15.75">
      <c r="A173" s="2" t="s">
        <v>6</v>
      </c>
      <c r="B173" s="28" t="s">
        <v>26</v>
      </c>
      <c r="C173" s="81" t="s">
        <v>197</v>
      </c>
      <c r="D173" s="81" t="s">
        <v>88</v>
      </c>
      <c r="E173" s="80"/>
      <c r="F173" s="80"/>
      <c r="G173" s="37">
        <f>G174+G178+G180</f>
        <v>207.9</v>
      </c>
    </row>
    <row r="174" spans="1:7" ht="15.75">
      <c r="A174" s="26" t="s">
        <v>219</v>
      </c>
      <c r="B174" s="28" t="s">
        <v>26</v>
      </c>
      <c r="C174" s="81" t="s">
        <v>197</v>
      </c>
      <c r="D174" s="81" t="s">
        <v>88</v>
      </c>
      <c r="E174" s="80" t="s">
        <v>220</v>
      </c>
      <c r="F174" s="80"/>
      <c r="G174" s="37">
        <f>G175+G176+G177</f>
        <v>71.9</v>
      </c>
    </row>
    <row r="175" spans="1:7" ht="15.75">
      <c r="A175" s="2" t="s">
        <v>123</v>
      </c>
      <c r="B175" s="28" t="s">
        <v>26</v>
      </c>
      <c r="C175" s="81" t="s">
        <v>197</v>
      </c>
      <c r="D175" s="81" t="s">
        <v>88</v>
      </c>
      <c r="E175" s="80" t="s">
        <v>220</v>
      </c>
      <c r="F175" s="80">
        <v>112</v>
      </c>
      <c r="G175" s="37">
        <v>12</v>
      </c>
    </row>
    <row r="176" spans="1:7" ht="31.5">
      <c r="A176" s="27" t="s">
        <v>98</v>
      </c>
      <c r="B176" s="28" t="s">
        <v>26</v>
      </c>
      <c r="C176" s="81" t="s">
        <v>197</v>
      </c>
      <c r="D176" s="81" t="s">
        <v>88</v>
      </c>
      <c r="E176" s="80" t="s">
        <v>220</v>
      </c>
      <c r="F176" s="80">
        <v>242</v>
      </c>
      <c r="G176" s="37">
        <v>17.8</v>
      </c>
    </row>
    <row r="177" spans="1:7" ht="31.5">
      <c r="A177" s="27" t="s">
        <v>99</v>
      </c>
      <c r="B177" s="28" t="s">
        <v>26</v>
      </c>
      <c r="C177" s="81" t="s">
        <v>197</v>
      </c>
      <c r="D177" s="81" t="s">
        <v>88</v>
      </c>
      <c r="E177" s="80" t="s">
        <v>220</v>
      </c>
      <c r="F177" s="80">
        <v>244</v>
      </c>
      <c r="G177" s="37">
        <v>42.1</v>
      </c>
    </row>
    <row r="178" spans="1:7" ht="15.75">
      <c r="A178" s="26" t="s">
        <v>221</v>
      </c>
      <c r="B178" s="28" t="s">
        <v>26</v>
      </c>
      <c r="C178" s="81" t="s">
        <v>197</v>
      </c>
      <c r="D178" s="81" t="s">
        <v>88</v>
      </c>
      <c r="E178" s="80" t="s">
        <v>222</v>
      </c>
      <c r="F178" s="80"/>
      <c r="G178" s="37">
        <f>G179</f>
        <v>18</v>
      </c>
    </row>
    <row r="179" spans="1:7" ht="31.5">
      <c r="A179" s="27" t="s">
        <v>99</v>
      </c>
      <c r="B179" s="28" t="s">
        <v>26</v>
      </c>
      <c r="C179" s="81" t="s">
        <v>197</v>
      </c>
      <c r="D179" s="81" t="s">
        <v>88</v>
      </c>
      <c r="E179" s="80" t="s">
        <v>222</v>
      </c>
      <c r="F179" s="80">
        <v>244</v>
      </c>
      <c r="G179" s="37">
        <v>18</v>
      </c>
    </row>
    <row r="180" spans="1:7" ht="31.5">
      <c r="A180" s="33" t="s">
        <v>204</v>
      </c>
      <c r="B180" s="28" t="s">
        <v>26</v>
      </c>
      <c r="C180" s="81" t="s">
        <v>197</v>
      </c>
      <c r="D180" s="81" t="s">
        <v>88</v>
      </c>
      <c r="E180" s="80" t="s">
        <v>223</v>
      </c>
      <c r="F180" s="80"/>
      <c r="G180" s="37">
        <f>G181+G182</f>
        <v>118</v>
      </c>
    </row>
    <row r="181" spans="1:7" ht="31.5">
      <c r="A181" s="27" t="s">
        <v>98</v>
      </c>
      <c r="B181" s="28" t="s">
        <v>26</v>
      </c>
      <c r="C181" s="81" t="s">
        <v>197</v>
      </c>
      <c r="D181" s="81" t="s">
        <v>88</v>
      </c>
      <c r="E181" s="80" t="s">
        <v>223</v>
      </c>
      <c r="F181" s="80">
        <v>242</v>
      </c>
      <c r="G181" s="37">
        <v>76</v>
      </c>
    </row>
    <row r="182" spans="1:7" ht="31.5">
      <c r="A182" s="27" t="s">
        <v>99</v>
      </c>
      <c r="B182" s="28" t="s">
        <v>26</v>
      </c>
      <c r="C182" s="81" t="s">
        <v>197</v>
      </c>
      <c r="D182" s="81" t="s">
        <v>88</v>
      </c>
      <c r="E182" s="80" t="s">
        <v>223</v>
      </c>
      <c r="F182" s="80">
        <v>244</v>
      </c>
      <c r="G182" s="37">
        <v>42</v>
      </c>
    </row>
    <row r="183" spans="1:7" ht="63">
      <c r="A183" s="48" t="s">
        <v>353</v>
      </c>
      <c r="B183" s="28" t="s">
        <v>26</v>
      </c>
      <c r="C183" s="101"/>
      <c r="D183" s="101"/>
      <c r="E183" s="80" t="s">
        <v>224</v>
      </c>
      <c r="F183" s="80"/>
      <c r="G183" s="37">
        <f>G184+G187+G190</f>
        <v>908.5</v>
      </c>
    </row>
    <row r="184" spans="1:7" ht="31.5">
      <c r="A184" s="50" t="s">
        <v>23</v>
      </c>
      <c r="B184" s="28" t="s">
        <v>26</v>
      </c>
      <c r="C184" s="81" t="s">
        <v>89</v>
      </c>
      <c r="D184" s="81" t="s">
        <v>225</v>
      </c>
      <c r="E184" s="76"/>
      <c r="F184" s="76"/>
      <c r="G184" s="37">
        <f>G185</f>
        <v>233.5</v>
      </c>
    </row>
    <row r="185" spans="1:7" ht="31.5">
      <c r="A185" s="48" t="s">
        <v>226</v>
      </c>
      <c r="B185" s="28" t="s">
        <v>26</v>
      </c>
      <c r="C185" s="81" t="s">
        <v>89</v>
      </c>
      <c r="D185" s="81" t="s">
        <v>225</v>
      </c>
      <c r="E185" s="80" t="s">
        <v>227</v>
      </c>
      <c r="F185" s="80"/>
      <c r="G185" s="37">
        <f>G186</f>
        <v>233.5</v>
      </c>
    </row>
    <row r="186" spans="1:7" ht="31.5">
      <c r="A186" s="27" t="s">
        <v>99</v>
      </c>
      <c r="B186" s="28" t="s">
        <v>26</v>
      </c>
      <c r="C186" s="81" t="s">
        <v>89</v>
      </c>
      <c r="D186" s="81" t="s">
        <v>225</v>
      </c>
      <c r="E186" s="80" t="s">
        <v>227</v>
      </c>
      <c r="F186" s="80">
        <v>244</v>
      </c>
      <c r="G186" s="37">
        <v>233.5</v>
      </c>
    </row>
    <row r="187" spans="1:7" ht="15.75">
      <c r="A187" s="27" t="s">
        <v>1</v>
      </c>
      <c r="B187" s="28" t="s">
        <v>26</v>
      </c>
      <c r="C187" s="81" t="s">
        <v>88</v>
      </c>
      <c r="D187" s="81" t="s">
        <v>128</v>
      </c>
      <c r="E187" s="80"/>
      <c r="F187" s="80"/>
      <c r="G187" s="37">
        <f>G188</f>
        <v>100</v>
      </c>
    </row>
    <row r="188" spans="1:7" ht="31.5">
      <c r="A188" s="48" t="s">
        <v>226</v>
      </c>
      <c r="B188" s="28" t="s">
        <v>26</v>
      </c>
      <c r="C188" s="81" t="s">
        <v>88</v>
      </c>
      <c r="D188" s="81" t="s">
        <v>128</v>
      </c>
      <c r="E188" s="80" t="s">
        <v>227</v>
      </c>
      <c r="F188" s="80"/>
      <c r="G188" s="37">
        <f>G189</f>
        <v>100</v>
      </c>
    </row>
    <row r="189" spans="1:7" ht="31.5">
      <c r="A189" s="27" t="s">
        <v>99</v>
      </c>
      <c r="B189" s="28" t="s">
        <v>26</v>
      </c>
      <c r="C189" s="81" t="s">
        <v>88</v>
      </c>
      <c r="D189" s="81" t="s">
        <v>128</v>
      </c>
      <c r="E189" s="80" t="s">
        <v>227</v>
      </c>
      <c r="F189" s="80">
        <v>244</v>
      </c>
      <c r="G189" s="37">
        <v>100</v>
      </c>
    </row>
    <row r="190" spans="1:7" ht="31.5">
      <c r="A190" s="50" t="s">
        <v>23</v>
      </c>
      <c r="B190" s="28" t="s">
        <v>26</v>
      </c>
      <c r="C190" s="81" t="s">
        <v>89</v>
      </c>
      <c r="D190" s="81" t="s">
        <v>225</v>
      </c>
      <c r="E190" s="80"/>
      <c r="F190" s="80"/>
      <c r="G190" s="37">
        <f>G191+G193+G195</f>
        <v>575</v>
      </c>
    </row>
    <row r="191" spans="1:7" ht="15.75">
      <c r="A191" s="48" t="s">
        <v>228</v>
      </c>
      <c r="B191" s="28" t="s">
        <v>26</v>
      </c>
      <c r="C191" s="81" t="s">
        <v>89</v>
      </c>
      <c r="D191" s="81" t="s">
        <v>225</v>
      </c>
      <c r="E191" s="80" t="s">
        <v>229</v>
      </c>
      <c r="F191" s="80"/>
      <c r="G191" s="37">
        <f>G192</f>
        <v>310</v>
      </c>
    </row>
    <row r="192" spans="1:7" ht="31.5">
      <c r="A192" s="27" t="s">
        <v>99</v>
      </c>
      <c r="B192" s="28" t="s">
        <v>26</v>
      </c>
      <c r="C192" s="81" t="s">
        <v>89</v>
      </c>
      <c r="D192" s="81" t="s">
        <v>225</v>
      </c>
      <c r="E192" s="80" t="s">
        <v>229</v>
      </c>
      <c r="F192" s="80">
        <v>244</v>
      </c>
      <c r="G192" s="37">
        <v>310</v>
      </c>
    </row>
    <row r="193" spans="1:7" ht="15.75">
      <c r="A193" s="48" t="s">
        <v>230</v>
      </c>
      <c r="B193" s="28" t="s">
        <v>26</v>
      </c>
      <c r="C193" s="81" t="s">
        <v>89</v>
      </c>
      <c r="D193" s="81" t="s">
        <v>225</v>
      </c>
      <c r="E193" s="80" t="s">
        <v>231</v>
      </c>
      <c r="F193" s="80"/>
      <c r="G193" s="37">
        <f>G194</f>
        <v>75</v>
      </c>
    </row>
    <row r="194" spans="1:7" ht="31.5">
      <c r="A194" s="27" t="s">
        <v>99</v>
      </c>
      <c r="B194" s="28" t="s">
        <v>26</v>
      </c>
      <c r="C194" s="81" t="s">
        <v>89</v>
      </c>
      <c r="D194" s="81" t="s">
        <v>225</v>
      </c>
      <c r="E194" s="80" t="s">
        <v>231</v>
      </c>
      <c r="F194" s="80">
        <v>244</v>
      </c>
      <c r="G194" s="37">
        <v>75</v>
      </c>
    </row>
    <row r="195" spans="1:7" ht="15.75">
      <c r="A195" s="48" t="s">
        <v>232</v>
      </c>
      <c r="B195" s="28" t="s">
        <v>26</v>
      </c>
      <c r="C195" s="81" t="s">
        <v>89</v>
      </c>
      <c r="D195" s="81" t="s">
        <v>225</v>
      </c>
      <c r="E195" s="80" t="s">
        <v>233</v>
      </c>
      <c r="F195" s="80"/>
      <c r="G195" s="37">
        <f>G196</f>
        <v>190</v>
      </c>
    </row>
    <row r="196" spans="1:7" ht="31.5">
      <c r="A196" s="27" t="s">
        <v>99</v>
      </c>
      <c r="B196" s="28" t="s">
        <v>26</v>
      </c>
      <c r="C196" s="81" t="s">
        <v>89</v>
      </c>
      <c r="D196" s="81" t="s">
        <v>225</v>
      </c>
      <c r="E196" s="80" t="s">
        <v>233</v>
      </c>
      <c r="F196" s="80">
        <v>244</v>
      </c>
      <c r="G196" s="37">
        <v>190</v>
      </c>
    </row>
    <row r="197" spans="1:7" ht="47.25">
      <c r="A197" s="33" t="s">
        <v>351</v>
      </c>
      <c r="B197" s="28" t="s">
        <v>26</v>
      </c>
      <c r="C197" s="81"/>
      <c r="D197" s="81"/>
      <c r="E197" s="80" t="s">
        <v>234</v>
      </c>
      <c r="F197" s="80"/>
      <c r="G197" s="37">
        <f>G198+G201+G206</f>
        <v>14198</v>
      </c>
    </row>
    <row r="198" spans="1:7" ht="15.75">
      <c r="A198" s="27" t="s">
        <v>5</v>
      </c>
      <c r="B198" s="28"/>
      <c r="C198" s="81" t="s">
        <v>111</v>
      </c>
      <c r="D198" s="81" t="s">
        <v>89</v>
      </c>
      <c r="E198" s="76"/>
      <c r="F198" s="80"/>
      <c r="G198" s="37">
        <f>G199</f>
        <v>1150</v>
      </c>
    </row>
    <row r="199" spans="1:7" ht="15.75">
      <c r="A199" s="26" t="s">
        <v>235</v>
      </c>
      <c r="B199" s="28" t="s">
        <v>26</v>
      </c>
      <c r="C199" s="81" t="s">
        <v>111</v>
      </c>
      <c r="D199" s="81" t="s">
        <v>89</v>
      </c>
      <c r="E199" s="80" t="s">
        <v>236</v>
      </c>
      <c r="F199" s="80"/>
      <c r="G199" s="37">
        <f>G200</f>
        <v>1150</v>
      </c>
    </row>
    <row r="200" spans="1:7" ht="31.5">
      <c r="A200" s="27" t="s">
        <v>99</v>
      </c>
      <c r="B200" s="28" t="s">
        <v>26</v>
      </c>
      <c r="C200" s="81" t="s">
        <v>111</v>
      </c>
      <c r="D200" s="81" t="s">
        <v>89</v>
      </c>
      <c r="E200" s="80" t="s">
        <v>236</v>
      </c>
      <c r="F200" s="80">
        <v>244</v>
      </c>
      <c r="G200" s="37">
        <v>1150</v>
      </c>
    </row>
    <row r="201" spans="1:7" ht="15.75">
      <c r="A201" s="2" t="s">
        <v>53</v>
      </c>
      <c r="B201" s="28"/>
      <c r="C201" s="81" t="s">
        <v>108</v>
      </c>
      <c r="D201" s="81" t="s">
        <v>225</v>
      </c>
      <c r="E201" s="80"/>
      <c r="F201" s="80"/>
      <c r="G201" s="37">
        <f>G202</f>
        <v>11690</v>
      </c>
    </row>
    <row r="202" spans="1:7" ht="15.75">
      <c r="A202" s="26" t="s">
        <v>237</v>
      </c>
      <c r="B202" s="28" t="s">
        <v>26</v>
      </c>
      <c r="C202" s="81" t="s">
        <v>108</v>
      </c>
      <c r="D202" s="81" t="s">
        <v>225</v>
      </c>
      <c r="E202" s="80" t="s">
        <v>238</v>
      </c>
      <c r="F202" s="80"/>
      <c r="G202" s="37">
        <f>G204+G203+G205</f>
        <v>11690</v>
      </c>
    </row>
    <row r="203" spans="1:7" ht="31.5" hidden="1">
      <c r="A203" s="2" t="s">
        <v>113</v>
      </c>
      <c r="B203" s="28" t="s">
        <v>26</v>
      </c>
      <c r="C203" s="81" t="s">
        <v>108</v>
      </c>
      <c r="D203" s="81" t="s">
        <v>225</v>
      </c>
      <c r="E203" s="80" t="s">
        <v>238</v>
      </c>
      <c r="F203" s="80">
        <v>243</v>
      </c>
      <c r="G203" s="37">
        <v>0</v>
      </c>
    </row>
    <row r="204" spans="1:7" ht="31.5">
      <c r="A204" s="27" t="s">
        <v>99</v>
      </c>
      <c r="B204" s="28" t="s">
        <v>26</v>
      </c>
      <c r="C204" s="81" t="s">
        <v>108</v>
      </c>
      <c r="D204" s="81" t="s">
        <v>225</v>
      </c>
      <c r="E204" s="80" t="s">
        <v>238</v>
      </c>
      <c r="F204" s="80">
        <v>244</v>
      </c>
      <c r="G204" s="37">
        <v>11690</v>
      </c>
    </row>
    <row r="205" spans="1:7" ht="31.5" hidden="1">
      <c r="A205" s="2" t="s">
        <v>117</v>
      </c>
      <c r="B205" s="28" t="s">
        <v>26</v>
      </c>
      <c r="C205" s="81" t="s">
        <v>108</v>
      </c>
      <c r="D205" s="81" t="s">
        <v>225</v>
      </c>
      <c r="E205" s="80" t="s">
        <v>238</v>
      </c>
      <c r="F205" s="80">
        <v>411</v>
      </c>
      <c r="G205" s="37">
        <v>0</v>
      </c>
    </row>
    <row r="206" spans="1:7" ht="15.75">
      <c r="A206" s="27" t="s">
        <v>5</v>
      </c>
      <c r="B206" s="28" t="s">
        <v>26</v>
      </c>
      <c r="C206" s="81" t="s">
        <v>111</v>
      </c>
      <c r="D206" s="81" t="s">
        <v>89</v>
      </c>
      <c r="E206" s="80"/>
      <c r="F206" s="80"/>
      <c r="G206" s="37">
        <f>G207</f>
        <v>1358</v>
      </c>
    </row>
    <row r="207" spans="1:7" ht="15.75">
      <c r="A207" s="26" t="s">
        <v>239</v>
      </c>
      <c r="B207" s="28" t="s">
        <v>26</v>
      </c>
      <c r="C207" s="81" t="s">
        <v>111</v>
      </c>
      <c r="D207" s="81" t="s">
        <v>89</v>
      </c>
      <c r="E207" s="80" t="s">
        <v>240</v>
      </c>
      <c r="F207" s="80" t="s">
        <v>241</v>
      </c>
      <c r="G207" s="37">
        <f>G208+G209</f>
        <v>1358</v>
      </c>
    </row>
    <row r="208" spans="1:7" ht="31.5" hidden="1">
      <c r="A208" s="2" t="s">
        <v>113</v>
      </c>
      <c r="B208" s="28" t="s">
        <v>26</v>
      </c>
      <c r="C208" s="81" t="s">
        <v>111</v>
      </c>
      <c r="D208" s="81" t="s">
        <v>89</v>
      </c>
      <c r="E208" s="80" t="s">
        <v>240</v>
      </c>
      <c r="F208" s="80">
        <v>243</v>
      </c>
      <c r="G208" s="37">
        <v>0</v>
      </c>
    </row>
    <row r="209" spans="1:7" ht="31.5">
      <c r="A209" s="27" t="s">
        <v>99</v>
      </c>
      <c r="B209" s="28" t="s">
        <v>26</v>
      </c>
      <c r="C209" s="81" t="s">
        <v>111</v>
      </c>
      <c r="D209" s="81" t="s">
        <v>89</v>
      </c>
      <c r="E209" s="80" t="s">
        <v>240</v>
      </c>
      <c r="F209" s="80">
        <v>244</v>
      </c>
      <c r="G209" s="37">
        <v>1358</v>
      </c>
    </row>
    <row r="210" spans="1:7" ht="63" hidden="1">
      <c r="A210" s="33" t="s">
        <v>242</v>
      </c>
      <c r="B210" s="28" t="s">
        <v>26</v>
      </c>
      <c r="C210" s="81"/>
      <c r="D210" s="81"/>
      <c r="E210" s="80" t="s">
        <v>243</v>
      </c>
      <c r="F210" s="80"/>
      <c r="G210" s="37">
        <f>G211</f>
        <v>0</v>
      </c>
    </row>
    <row r="211" spans="1:7" ht="15.75" hidden="1">
      <c r="A211" s="2" t="s">
        <v>2</v>
      </c>
      <c r="B211" s="28" t="s">
        <v>26</v>
      </c>
      <c r="C211" s="81" t="s">
        <v>108</v>
      </c>
      <c r="D211" s="81" t="s">
        <v>109</v>
      </c>
      <c r="E211" s="80"/>
      <c r="F211" s="80"/>
      <c r="G211" s="37">
        <f>G212</f>
        <v>0</v>
      </c>
    </row>
    <row r="212" spans="1:7" ht="31.5" hidden="1">
      <c r="A212" s="33" t="s">
        <v>244</v>
      </c>
      <c r="B212" s="28" t="s">
        <v>26</v>
      </c>
      <c r="C212" s="81" t="s">
        <v>108</v>
      </c>
      <c r="D212" s="81" t="s">
        <v>109</v>
      </c>
      <c r="E212" s="80" t="s">
        <v>245</v>
      </c>
      <c r="F212" s="80"/>
      <c r="G212" s="37">
        <f>G213</f>
        <v>0</v>
      </c>
    </row>
    <row r="213" spans="1:7" ht="15.75" hidden="1">
      <c r="A213" s="2" t="s">
        <v>146</v>
      </c>
      <c r="B213" s="28" t="s">
        <v>26</v>
      </c>
      <c r="C213" s="81" t="s">
        <v>108</v>
      </c>
      <c r="D213" s="81" t="s">
        <v>109</v>
      </c>
      <c r="E213" s="80" t="s">
        <v>245</v>
      </c>
      <c r="F213" s="80">
        <v>852</v>
      </c>
      <c r="G213" s="37">
        <v>0</v>
      </c>
    </row>
    <row r="214" spans="1:7" ht="47.25">
      <c r="A214" s="27" t="s">
        <v>538</v>
      </c>
      <c r="B214" s="28" t="s">
        <v>26</v>
      </c>
      <c r="C214" s="81"/>
      <c r="D214" s="81"/>
      <c r="E214" s="80" t="s">
        <v>539</v>
      </c>
      <c r="F214" s="80"/>
      <c r="G214" s="37">
        <f>G217</f>
        <v>58.2</v>
      </c>
    </row>
    <row r="215" spans="1:7" ht="15.75">
      <c r="A215" s="2" t="s">
        <v>53</v>
      </c>
      <c r="B215" s="28" t="s">
        <v>26</v>
      </c>
      <c r="C215" s="81" t="s">
        <v>108</v>
      </c>
      <c r="D215" s="81" t="s">
        <v>225</v>
      </c>
      <c r="E215" s="80"/>
      <c r="F215" s="80"/>
      <c r="G215" s="37">
        <f>G217</f>
        <v>58.2</v>
      </c>
    </row>
    <row r="216" spans="1:7" ht="15.75">
      <c r="A216" s="2" t="s">
        <v>541</v>
      </c>
      <c r="B216" s="28" t="s">
        <v>26</v>
      </c>
      <c r="C216" s="81" t="s">
        <v>108</v>
      </c>
      <c r="D216" s="81" t="s">
        <v>225</v>
      </c>
      <c r="E216" s="82" t="s">
        <v>542</v>
      </c>
      <c r="F216" s="80"/>
      <c r="G216" s="37">
        <f>G217</f>
        <v>58.2</v>
      </c>
    </row>
    <row r="217" spans="1:7" ht="15.75">
      <c r="A217" s="27" t="s">
        <v>540</v>
      </c>
      <c r="B217" s="28" t="s">
        <v>26</v>
      </c>
      <c r="C217" s="81" t="s">
        <v>108</v>
      </c>
      <c r="D217" s="81" t="s">
        <v>225</v>
      </c>
      <c r="E217" s="80" t="s">
        <v>543</v>
      </c>
      <c r="F217" s="80"/>
      <c r="G217" s="37">
        <f>G218</f>
        <v>58.2</v>
      </c>
    </row>
    <row r="218" spans="1:7" ht="31.5">
      <c r="A218" s="27" t="s">
        <v>99</v>
      </c>
      <c r="B218" s="28" t="s">
        <v>26</v>
      </c>
      <c r="C218" s="81" t="s">
        <v>108</v>
      </c>
      <c r="D218" s="81" t="s">
        <v>225</v>
      </c>
      <c r="E218" s="80" t="s">
        <v>543</v>
      </c>
      <c r="F218" s="80">
        <v>244</v>
      </c>
      <c r="G218" s="37">
        <v>58.2</v>
      </c>
    </row>
    <row r="219" spans="1:7" ht="15.75">
      <c r="A219" s="27" t="s">
        <v>21</v>
      </c>
      <c r="B219" s="28" t="s">
        <v>26</v>
      </c>
      <c r="C219" s="81"/>
      <c r="D219" s="81"/>
      <c r="E219" s="59" t="s">
        <v>86</v>
      </c>
      <c r="F219" s="59"/>
      <c r="G219" s="53">
        <f>G220+G224+G233</f>
        <v>12593.3</v>
      </c>
    </row>
    <row r="220" spans="1:7" ht="39" customHeight="1">
      <c r="A220" s="31" t="s">
        <v>246</v>
      </c>
      <c r="B220" s="28" t="s">
        <v>26</v>
      </c>
      <c r="C220" s="81"/>
      <c r="D220" s="81"/>
      <c r="E220" s="54" t="s">
        <v>247</v>
      </c>
      <c r="F220" s="54"/>
      <c r="G220" s="56">
        <f>G221</f>
        <v>1500.9</v>
      </c>
    </row>
    <row r="221" spans="1:7" ht="47.25">
      <c r="A221" s="27" t="s">
        <v>248</v>
      </c>
      <c r="B221" s="28" t="s">
        <v>26</v>
      </c>
      <c r="C221" s="81" t="s">
        <v>88</v>
      </c>
      <c r="D221" s="81" t="s">
        <v>108</v>
      </c>
      <c r="E221" s="57"/>
      <c r="F221" s="57"/>
      <c r="G221" s="53">
        <f>G222</f>
        <v>1500.9</v>
      </c>
    </row>
    <row r="222" spans="1:7" ht="63">
      <c r="A222" s="27" t="s">
        <v>249</v>
      </c>
      <c r="B222" s="28" t="s">
        <v>26</v>
      </c>
      <c r="C222" s="81" t="s">
        <v>88</v>
      </c>
      <c r="D222" s="81" t="s">
        <v>108</v>
      </c>
      <c r="E222" s="59" t="s">
        <v>250</v>
      </c>
      <c r="F222" s="59"/>
      <c r="G222" s="53">
        <f>G223</f>
        <v>1500.9</v>
      </c>
    </row>
    <row r="223" spans="1:7" ht="31.5">
      <c r="A223" s="27" t="s">
        <v>91</v>
      </c>
      <c r="B223" s="28" t="s">
        <v>26</v>
      </c>
      <c r="C223" s="81" t="s">
        <v>88</v>
      </c>
      <c r="D223" s="81" t="s">
        <v>108</v>
      </c>
      <c r="E223" s="59" t="s">
        <v>250</v>
      </c>
      <c r="F223" s="59">
        <v>121</v>
      </c>
      <c r="G223" s="53">
        <v>1500.9</v>
      </c>
    </row>
    <row r="224" spans="1:7" ht="31.5">
      <c r="A224" s="31" t="s">
        <v>94</v>
      </c>
      <c r="B224" s="28" t="s">
        <v>26</v>
      </c>
      <c r="C224" s="81"/>
      <c r="D224" s="81"/>
      <c r="E224" s="54" t="s">
        <v>95</v>
      </c>
      <c r="F224" s="54"/>
      <c r="G224" s="56">
        <f>G225</f>
        <v>10062.3</v>
      </c>
    </row>
    <row r="225" spans="1:7" ht="47.25">
      <c r="A225" s="27" t="s">
        <v>248</v>
      </c>
      <c r="B225" s="28" t="s">
        <v>26</v>
      </c>
      <c r="C225" s="81" t="s">
        <v>88</v>
      </c>
      <c r="D225" s="81" t="s">
        <v>108</v>
      </c>
      <c r="E225" s="57"/>
      <c r="F225" s="57"/>
      <c r="G225" s="53">
        <f>G226+G228</f>
        <v>10062.3</v>
      </c>
    </row>
    <row r="226" spans="1:7" ht="47.25">
      <c r="A226" s="27" t="s">
        <v>251</v>
      </c>
      <c r="B226" s="28" t="s">
        <v>26</v>
      </c>
      <c r="C226" s="81" t="s">
        <v>88</v>
      </c>
      <c r="D226" s="81" t="s">
        <v>108</v>
      </c>
      <c r="E226" s="59" t="s">
        <v>252</v>
      </c>
      <c r="F226" s="59"/>
      <c r="G226" s="53">
        <f>G227</f>
        <v>7788</v>
      </c>
    </row>
    <row r="227" spans="1:7" ht="31.5">
      <c r="A227" s="27" t="s">
        <v>91</v>
      </c>
      <c r="B227" s="28" t="s">
        <v>26</v>
      </c>
      <c r="C227" s="81" t="s">
        <v>88</v>
      </c>
      <c r="D227" s="81" t="s">
        <v>108</v>
      </c>
      <c r="E227" s="59" t="s">
        <v>252</v>
      </c>
      <c r="F227" s="59">
        <v>121</v>
      </c>
      <c r="G227" s="53">
        <v>7788</v>
      </c>
    </row>
    <row r="228" spans="1:7" ht="47.25">
      <c r="A228" s="27" t="s">
        <v>96</v>
      </c>
      <c r="B228" s="28" t="s">
        <v>26</v>
      </c>
      <c r="C228" s="81" t="s">
        <v>88</v>
      </c>
      <c r="D228" s="81" t="s">
        <v>108</v>
      </c>
      <c r="E228" s="59" t="s">
        <v>97</v>
      </c>
      <c r="F228" s="59"/>
      <c r="G228" s="53">
        <f>G229+G230+G231+G232</f>
        <v>2274.3</v>
      </c>
    </row>
    <row r="229" spans="1:7" ht="31.5">
      <c r="A229" s="27" t="s">
        <v>93</v>
      </c>
      <c r="B229" s="28" t="s">
        <v>26</v>
      </c>
      <c r="C229" s="81" t="s">
        <v>88</v>
      </c>
      <c r="D229" s="81" t="s">
        <v>108</v>
      </c>
      <c r="E229" s="59" t="s">
        <v>97</v>
      </c>
      <c r="F229" s="59">
        <v>122</v>
      </c>
      <c r="G229" s="53">
        <v>121</v>
      </c>
    </row>
    <row r="230" spans="1:7" ht="31.5">
      <c r="A230" s="27" t="s">
        <v>98</v>
      </c>
      <c r="B230" s="28" t="s">
        <v>26</v>
      </c>
      <c r="C230" s="81" t="s">
        <v>88</v>
      </c>
      <c r="D230" s="81" t="s">
        <v>108</v>
      </c>
      <c r="E230" s="59" t="s">
        <v>97</v>
      </c>
      <c r="F230" s="59">
        <v>242</v>
      </c>
      <c r="G230" s="53">
        <f>685.5+12</f>
        <v>697.5</v>
      </c>
    </row>
    <row r="231" spans="1:7" ht="31.5">
      <c r="A231" s="27" t="s">
        <v>99</v>
      </c>
      <c r="B231" s="28" t="s">
        <v>26</v>
      </c>
      <c r="C231" s="81" t="s">
        <v>88</v>
      </c>
      <c r="D231" s="81" t="s">
        <v>108</v>
      </c>
      <c r="E231" s="59" t="s">
        <v>97</v>
      </c>
      <c r="F231" s="59">
        <v>244</v>
      </c>
      <c r="G231" s="53">
        <v>1250.8</v>
      </c>
    </row>
    <row r="232" spans="1:7" ht="15.75">
      <c r="A232" s="27" t="s">
        <v>100</v>
      </c>
      <c r="B232" s="28" t="s">
        <v>26</v>
      </c>
      <c r="C232" s="81" t="s">
        <v>88</v>
      </c>
      <c r="D232" s="81" t="s">
        <v>108</v>
      </c>
      <c r="E232" s="59" t="s">
        <v>97</v>
      </c>
      <c r="F232" s="59">
        <v>852</v>
      </c>
      <c r="G232" s="53">
        <v>205</v>
      </c>
    </row>
    <row r="233" spans="1:7" ht="31.5">
      <c r="A233" s="31" t="s">
        <v>253</v>
      </c>
      <c r="B233" s="28" t="s">
        <v>26</v>
      </c>
      <c r="C233" s="81" t="s">
        <v>88</v>
      </c>
      <c r="D233" s="81" t="s">
        <v>108</v>
      </c>
      <c r="E233" s="54" t="s">
        <v>254</v>
      </c>
      <c r="F233" s="54"/>
      <c r="G233" s="56">
        <f>G234+G239</f>
        <v>1030.1</v>
      </c>
    </row>
    <row r="234" spans="1:7" ht="15.75">
      <c r="A234" s="27" t="s">
        <v>1</v>
      </c>
      <c r="B234" s="28" t="s">
        <v>26</v>
      </c>
      <c r="C234" s="81" t="s">
        <v>88</v>
      </c>
      <c r="D234" s="81" t="s">
        <v>128</v>
      </c>
      <c r="E234" s="57"/>
      <c r="F234" s="57"/>
      <c r="G234" s="53">
        <f>G235</f>
        <v>598.5</v>
      </c>
    </row>
    <row r="235" spans="1:7" ht="63">
      <c r="A235" s="27" t="s">
        <v>255</v>
      </c>
      <c r="B235" s="28" t="s">
        <v>26</v>
      </c>
      <c r="C235" s="81" t="s">
        <v>88</v>
      </c>
      <c r="D235" s="81" t="s">
        <v>128</v>
      </c>
      <c r="E235" s="59" t="s">
        <v>256</v>
      </c>
      <c r="F235" s="59"/>
      <c r="G235" s="53">
        <f>G236+G238+G237</f>
        <v>598.5</v>
      </c>
    </row>
    <row r="236" spans="1:7" ht="31.5">
      <c r="A236" s="27" t="s">
        <v>91</v>
      </c>
      <c r="B236" s="28" t="s">
        <v>26</v>
      </c>
      <c r="C236" s="81" t="s">
        <v>88</v>
      </c>
      <c r="D236" s="81" t="s">
        <v>128</v>
      </c>
      <c r="E236" s="59" t="s">
        <v>256</v>
      </c>
      <c r="F236" s="59">
        <v>121</v>
      </c>
      <c r="G236" s="53">
        <v>553.3</v>
      </c>
    </row>
    <row r="237" spans="1:7" ht="31.5">
      <c r="A237" s="27" t="s">
        <v>98</v>
      </c>
      <c r="B237" s="28" t="s">
        <v>26</v>
      </c>
      <c r="C237" s="81" t="s">
        <v>88</v>
      </c>
      <c r="D237" s="81" t="s">
        <v>128</v>
      </c>
      <c r="E237" s="59" t="s">
        <v>256</v>
      </c>
      <c r="F237" s="59">
        <v>242</v>
      </c>
      <c r="G237" s="53">
        <v>16</v>
      </c>
    </row>
    <row r="238" spans="1:7" ht="31.5">
      <c r="A238" s="27" t="s">
        <v>99</v>
      </c>
      <c r="B238" s="28" t="s">
        <v>26</v>
      </c>
      <c r="C238" s="81" t="s">
        <v>88</v>
      </c>
      <c r="D238" s="81" t="s">
        <v>128</v>
      </c>
      <c r="E238" s="59" t="s">
        <v>256</v>
      </c>
      <c r="F238" s="59">
        <v>244</v>
      </c>
      <c r="G238" s="53">
        <v>29.2</v>
      </c>
    </row>
    <row r="239" spans="1:7" ht="15.75">
      <c r="A239" s="61" t="s">
        <v>57</v>
      </c>
      <c r="B239" s="28" t="s">
        <v>26</v>
      </c>
      <c r="C239" s="81" t="s">
        <v>116</v>
      </c>
      <c r="D239" s="81" t="s">
        <v>89</v>
      </c>
      <c r="E239" s="59"/>
      <c r="F239" s="59"/>
      <c r="G239" s="53">
        <f>G240</f>
        <v>431.59999999999997</v>
      </c>
    </row>
    <row r="240" spans="1:7" ht="47.25">
      <c r="A240" s="27" t="s">
        <v>257</v>
      </c>
      <c r="B240" s="28" t="s">
        <v>26</v>
      </c>
      <c r="C240" s="81" t="s">
        <v>116</v>
      </c>
      <c r="D240" s="81" t="s">
        <v>89</v>
      </c>
      <c r="E240" s="59" t="s">
        <v>258</v>
      </c>
      <c r="F240" s="59"/>
      <c r="G240" s="53">
        <f>G241+G242+G243+G244</f>
        <v>431.59999999999997</v>
      </c>
    </row>
    <row r="241" spans="1:7" ht="31.5">
      <c r="A241" s="27" t="s">
        <v>91</v>
      </c>
      <c r="B241" s="28" t="s">
        <v>26</v>
      </c>
      <c r="C241" s="81" t="s">
        <v>116</v>
      </c>
      <c r="D241" s="81" t="s">
        <v>89</v>
      </c>
      <c r="E241" s="59" t="s">
        <v>258</v>
      </c>
      <c r="F241" s="59">
        <v>121</v>
      </c>
      <c r="G241" s="53">
        <v>396.9</v>
      </c>
    </row>
    <row r="242" spans="1:7" ht="31.5">
      <c r="A242" s="27" t="s">
        <v>93</v>
      </c>
      <c r="B242" s="28" t="s">
        <v>26</v>
      </c>
      <c r="C242" s="81" t="s">
        <v>116</v>
      </c>
      <c r="D242" s="81" t="s">
        <v>89</v>
      </c>
      <c r="E242" s="59" t="s">
        <v>258</v>
      </c>
      <c r="F242" s="59">
        <v>122</v>
      </c>
      <c r="G242" s="53">
        <v>6</v>
      </c>
    </row>
    <row r="243" spans="1:7" ht="31.5">
      <c r="A243" s="27" t="s">
        <v>98</v>
      </c>
      <c r="B243" s="28" t="s">
        <v>26</v>
      </c>
      <c r="C243" s="81" t="s">
        <v>116</v>
      </c>
      <c r="D243" s="81" t="s">
        <v>89</v>
      </c>
      <c r="E243" s="59" t="s">
        <v>258</v>
      </c>
      <c r="F243" s="59">
        <v>242</v>
      </c>
      <c r="G243" s="53">
        <v>15.5</v>
      </c>
    </row>
    <row r="244" spans="1:7" ht="31.5">
      <c r="A244" s="27" t="s">
        <v>99</v>
      </c>
      <c r="B244" s="28" t="s">
        <v>26</v>
      </c>
      <c r="C244" s="81" t="s">
        <v>116</v>
      </c>
      <c r="D244" s="81" t="s">
        <v>89</v>
      </c>
      <c r="E244" s="59" t="s">
        <v>258</v>
      </c>
      <c r="F244" s="59">
        <v>244</v>
      </c>
      <c r="G244" s="53">
        <v>13.2</v>
      </c>
    </row>
    <row r="245" spans="1:7" ht="47.25">
      <c r="A245" s="27" t="s">
        <v>101</v>
      </c>
      <c r="B245" s="28" t="s">
        <v>26</v>
      </c>
      <c r="C245" s="81"/>
      <c r="D245" s="81"/>
      <c r="E245" s="59" t="s">
        <v>102</v>
      </c>
      <c r="F245" s="59"/>
      <c r="G245" s="53">
        <f>G246</f>
        <v>16733.4</v>
      </c>
    </row>
    <row r="246" spans="1:7" ht="15.75">
      <c r="A246" s="27" t="s">
        <v>103</v>
      </c>
      <c r="B246" s="28" t="s">
        <v>26</v>
      </c>
      <c r="C246" s="81"/>
      <c r="D246" s="81"/>
      <c r="E246" s="59" t="s">
        <v>104</v>
      </c>
      <c r="F246" s="59"/>
      <c r="G246" s="53">
        <f>G251+G258+G262+G265+G270+G273+G276+G279+G282+G285+G288+G291+G322+G247+G294+G300+G303+G307+G313+G316+G319+G310+G297</f>
        <v>16733.4</v>
      </c>
    </row>
    <row r="247" spans="1:7" ht="63" hidden="1">
      <c r="A247" s="27" t="s">
        <v>322</v>
      </c>
      <c r="B247" s="28" t="s">
        <v>26</v>
      </c>
      <c r="C247" s="81"/>
      <c r="D247" s="81"/>
      <c r="E247" s="59" t="s">
        <v>260</v>
      </c>
      <c r="F247" s="59"/>
      <c r="G247" s="53">
        <f>G248</f>
        <v>0</v>
      </c>
    </row>
    <row r="248" spans="1:7" ht="15.75" hidden="1">
      <c r="A248" s="27" t="s">
        <v>55</v>
      </c>
      <c r="B248" s="28" t="s">
        <v>26</v>
      </c>
      <c r="C248" s="81" t="s">
        <v>111</v>
      </c>
      <c r="D248" s="81" t="s">
        <v>111</v>
      </c>
      <c r="E248" s="59"/>
      <c r="F248" s="59"/>
      <c r="G248" s="53">
        <f>G249+G250</f>
        <v>0</v>
      </c>
    </row>
    <row r="249" spans="1:7" ht="31.5" hidden="1">
      <c r="A249" s="27" t="s">
        <v>122</v>
      </c>
      <c r="B249" s="28" t="s">
        <v>26</v>
      </c>
      <c r="C249" s="81" t="s">
        <v>111</v>
      </c>
      <c r="D249" s="81" t="s">
        <v>111</v>
      </c>
      <c r="E249" s="59" t="s">
        <v>260</v>
      </c>
      <c r="F249" s="59">
        <v>111</v>
      </c>
      <c r="G249" s="53">
        <v>0</v>
      </c>
    </row>
    <row r="250" spans="1:7" ht="15.75" hidden="1">
      <c r="A250" s="2" t="s">
        <v>123</v>
      </c>
      <c r="B250" s="28" t="s">
        <v>26</v>
      </c>
      <c r="C250" s="81" t="s">
        <v>111</v>
      </c>
      <c r="D250" s="81" t="s">
        <v>111</v>
      </c>
      <c r="E250" s="59" t="s">
        <v>260</v>
      </c>
      <c r="F250" s="59">
        <v>112</v>
      </c>
      <c r="G250" s="53">
        <v>0</v>
      </c>
    </row>
    <row r="251" spans="1:7" ht="63">
      <c r="A251" s="27" t="s">
        <v>259</v>
      </c>
      <c r="B251" s="28" t="s">
        <v>26</v>
      </c>
      <c r="C251" s="81"/>
      <c r="D251" s="81"/>
      <c r="E251" s="59" t="s">
        <v>260</v>
      </c>
      <c r="F251" s="59"/>
      <c r="G251" s="53">
        <f>G253+G254+G255+G256+G257</f>
        <v>11118.4</v>
      </c>
    </row>
    <row r="252" spans="1:7" ht="15.75">
      <c r="A252" s="27" t="s">
        <v>1</v>
      </c>
      <c r="B252" s="28" t="s">
        <v>26</v>
      </c>
      <c r="C252" s="81" t="s">
        <v>88</v>
      </c>
      <c r="D252" s="81" t="s">
        <v>128</v>
      </c>
      <c r="E252" s="59"/>
      <c r="F252" s="59"/>
      <c r="G252" s="53">
        <f>G251</f>
        <v>11118.4</v>
      </c>
    </row>
    <row r="253" spans="1:7" ht="31.5">
      <c r="A253" s="27" t="s">
        <v>122</v>
      </c>
      <c r="B253" s="28" t="s">
        <v>26</v>
      </c>
      <c r="C253" s="81" t="s">
        <v>88</v>
      </c>
      <c r="D253" s="81" t="s">
        <v>128</v>
      </c>
      <c r="E253" s="59" t="s">
        <v>260</v>
      </c>
      <c r="F253" s="59">
        <v>111</v>
      </c>
      <c r="G253" s="53">
        <v>8053.4</v>
      </c>
    </row>
    <row r="254" spans="1:7" ht="15.75">
      <c r="A254" s="2" t="s">
        <v>123</v>
      </c>
      <c r="B254" s="28" t="s">
        <v>26</v>
      </c>
      <c r="C254" s="81" t="s">
        <v>88</v>
      </c>
      <c r="D254" s="81" t="s">
        <v>128</v>
      </c>
      <c r="E254" s="59" t="s">
        <v>260</v>
      </c>
      <c r="F254" s="59">
        <v>112</v>
      </c>
      <c r="G254" s="53">
        <v>15</v>
      </c>
    </row>
    <row r="255" spans="1:7" ht="31.5">
      <c r="A255" s="27" t="s">
        <v>98</v>
      </c>
      <c r="B255" s="28" t="s">
        <v>26</v>
      </c>
      <c r="C255" s="81" t="s">
        <v>88</v>
      </c>
      <c r="D255" s="81" t="s">
        <v>128</v>
      </c>
      <c r="E255" s="59" t="s">
        <v>260</v>
      </c>
      <c r="F255" s="59">
        <v>242</v>
      </c>
      <c r="G255" s="53">
        <v>1283.2</v>
      </c>
    </row>
    <row r="256" spans="1:7" ht="31.5">
      <c r="A256" s="27" t="s">
        <v>99</v>
      </c>
      <c r="B256" s="28" t="s">
        <v>26</v>
      </c>
      <c r="C256" s="81" t="s">
        <v>88</v>
      </c>
      <c r="D256" s="81" t="s">
        <v>128</v>
      </c>
      <c r="E256" s="59" t="s">
        <v>260</v>
      </c>
      <c r="F256" s="59">
        <v>244</v>
      </c>
      <c r="G256" s="53">
        <v>1764.8</v>
      </c>
    </row>
    <row r="257" spans="1:7" ht="15.75">
      <c r="A257" s="27" t="s">
        <v>100</v>
      </c>
      <c r="B257" s="28" t="s">
        <v>26</v>
      </c>
      <c r="C257" s="81" t="s">
        <v>88</v>
      </c>
      <c r="D257" s="81" t="s">
        <v>128</v>
      </c>
      <c r="E257" s="59" t="s">
        <v>260</v>
      </c>
      <c r="F257" s="59">
        <v>852</v>
      </c>
      <c r="G257" s="53">
        <v>2</v>
      </c>
    </row>
    <row r="258" spans="1:7" ht="63">
      <c r="A258" s="27" t="s">
        <v>261</v>
      </c>
      <c r="B258" s="28" t="s">
        <v>26</v>
      </c>
      <c r="C258" s="102"/>
      <c r="D258" s="102"/>
      <c r="E258" s="59" t="s">
        <v>262</v>
      </c>
      <c r="F258" s="59"/>
      <c r="G258" s="53">
        <f>G260</f>
        <v>500</v>
      </c>
    </row>
    <row r="259" spans="1:7" ht="15.75">
      <c r="A259" s="27" t="s">
        <v>22</v>
      </c>
      <c r="B259" s="28"/>
      <c r="C259" s="81" t="s">
        <v>88</v>
      </c>
      <c r="D259" s="81" t="s">
        <v>143</v>
      </c>
      <c r="E259" s="59"/>
      <c r="F259" s="59"/>
      <c r="G259" s="53">
        <f>G258</f>
        <v>500</v>
      </c>
    </row>
    <row r="260" spans="1:7" ht="15.75">
      <c r="A260" s="27" t="s">
        <v>263</v>
      </c>
      <c r="B260" s="28" t="s">
        <v>26</v>
      </c>
      <c r="C260" s="81" t="s">
        <v>88</v>
      </c>
      <c r="D260" s="81" t="s">
        <v>143</v>
      </c>
      <c r="E260" s="59" t="s">
        <v>262</v>
      </c>
      <c r="F260" s="59">
        <v>870</v>
      </c>
      <c r="G260" s="53">
        <v>500</v>
      </c>
    </row>
    <row r="261" spans="1:7" ht="15.75">
      <c r="A261" s="27" t="s">
        <v>1</v>
      </c>
      <c r="B261" s="28" t="s">
        <v>26</v>
      </c>
      <c r="C261" s="81" t="s">
        <v>88</v>
      </c>
      <c r="D261" s="81" t="s">
        <v>128</v>
      </c>
      <c r="E261" s="59"/>
      <c r="F261" s="59"/>
      <c r="G261" s="53"/>
    </row>
    <row r="262" spans="1:7" ht="63" hidden="1">
      <c r="A262" s="27" t="s">
        <v>264</v>
      </c>
      <c r="B262" s="28" t="s">
        <v>26</v>
      </c>
      <c r="C262" s="81"/>
      <c r="D262" s="81"/>
      <c r="E262" s="59" t="s">
        <v>265</v>
      </c>
      <c r="F262" s="59"/>
      <c r="G262" s="53">
        <f>G264</f>
        <v>0</v>
      </c>
    </row>
    <row r="263" spans="1:7" ht="15.75" hidden="1">
      <c r="A263" s="27" t="s">
        <v>1</v>
      </c>
      <c r="B263" s="28" t="s">
        <v>26</v>
      </c>
      <c r="C263" s="81" t="s">
        <v>88</v>
      </c>
      <c r="D263" s="81" t="s">
        <v>128</v>
      </c>
      <c r="E263" s="59"/>
      <c r="F263" s="59"/>
      <c r="G263" s="53">
        <f>G264</f>
        <v>0</v>
      </c>
    </row>
    <row r="264" spans="1:7" ht="15.75" hidden="1">
      <c r="A264" s="27" t="s">
        <v>100</v>
      </c>
      <c r="B264" s="28" t="s">
        <v>26</v>
      </c>
      <c r="C264" s="81" t="s">
        <v>88</v>
      </c>
      <c r="D264" s="81" t="s">
        <v>128</v>
      </c>
      <c r="E264" s="59" t="s">
        <v>265</v>
      </c>
      <c r="F264" s="59">
        <v>852</v>
      </c>
      <c r="G264" s="53">
        <v>0</v>
      </c>
    </row>
    <row r="265" spans="1:7" ht="85.5" customHeight="1">
      <c r="A265" s="27" t="s">
        <v>266</v>
      </c>
      <c r="B265" s="28" t="s">
        <v>26</v>
      </c>
      <c r="C265" s="81"/>
      <c r="D265" s="81"/>
      <c r="E265" s="59" t="s">
        <v>267</v>
      </c>
      <c r="F265" s="59"/>
      <c r="G265" s="53">
        <f>G266</f>
        <v>200</v>
      </c>
    </row>
    <row r="266" spans="1:7" ht="15.75">
      <c r="A266" s="27" t="s">
        <v>1</v>
      </c>
      <c r="B266" s="28" t="s">
        <v>26</v>
      </c>
      <c r="C266" s="81" t="s">
        <v>88</v>
      </c>
      <c r="D266" s="81" t="s">
        <v>128</v>
      </c>
      <c r="E266" s="59"/>
      <c r="F266" s="59"/>
      <c r="G266" s="53">
        <f>G267+G268+G269</f>
        <v>200</v>
      </c>
    </row>
    <row r="267" spans="1:7" ht="31.5">
      <c r="A267" s="27" t="s">
        <v>99</v>
      </c>
      <c r="B267" s="28" t="s">
        <v>26</v>
      </c>
      <c r="C267" s="81" t="s">
        <v>88</v>
      </c>
      <c r="D267" s="81" t="s">
        <v>128</v>
      </c>
      <c r="E267" s="59" t="s">
        <v>267</v>
      </c>
      <c r="F267" s="59">
        <v>244</v>
      </c>
      <c r="G267" s="53">
        <v>200</v>
      </c>
    </row>
    <row r="268" spans="1:7" ht="94.5">
      <c r="A268" s="27" t="s">
        <v>355</v>
      </c>
      <c r="B268" s="28" t="s">
        <v>26</v>
      </c>
      <c r="C268" s="81" t="s">
        <v>88</v>
      </c>
      <c r="D268" s="81" t="s">
        <v>128</v>
      </c>
      <c r="E268" s="59" t="s">
        <v>267</v>
      </c>
      <c r="F268" s="59">
        <v>831</v>
      </c>
      <c r="G268" s="53">
        <v>0</v>
      </c>
    </row>
    <row r="269" spans="1:7" ht="15.75">
      <c r="A269" s="27" t="s">
        <v>356</v>
      </c>
      <c r="B269" s="28" t="s">
        <v>26</v>
      </c>
      <c r="C269" s="81" t="s">
        <v>88</v>
      </c>
      <c r="D269" s="81" t="s">
        <v>128</v>
      </c>
      <c r="E269" s="59" t="s">
        <v>267</v>
      </c>
      <c r="F269" s="59">
        <v>852</v>
      </c>
      <c r="G269" s="53">
        <v>0</v>
      </c>
    </row>
    <row r="270" spans="1:7" ht="63">
      <c r="A270" s="27" t="s">
        <v>268</v>
      </c>
      <c r="B270" s="28" t="s">
        <v>26</v>
      </c>
      <c r="C270" s="81"/>
      <c r="D270" s="81"/>
      <c r="E270" s="59" t="s">
        <v>269</v>
      </c>
      <c r="F270" s="59"/>
      <c r="G270" s="53">
        <f>G272</f>
        <v>20.9</v>
      </c>
    </row>
    <row r="271" spans="1:7" ht="15.75">
      <c r="A271" s="27" t="s">
        <v>1</v>
      </c>
      <c r="B271" s="28" t="s">
        <v>26</v>
      </c>
      <c r="C271" s="81" t="s">
        <v>88</v>
      </c>
      <c r="D271" s="81" t="s">
        <v>128</v>
      </c>
      <c r="E271" s="59"/>
      <c r="F271" s="59"/>
      <c r="G271" s="53">
        <f>G272</f>
        <v>20.9</v>
      </c>
    </row>
    <row r="272" spans="1:7" ht="15.75">
      <c r="A272" s="27" t="s">
        <v>100</v>
      </c>
      <c r="B272" s="28" t="s">
        <v>26</v>
      </c>
      <c r="C272" s="81" t="s">
        <v>88</v>
      </c>
      <c r="D272" s="81" t="s">
        <v>128</v>
      </c>
      <c r="E272" s="59" t="s">
        <v>269</v>
      </c>
      <c r="F272" s="59">
        <v>852</v>
      </c>
      <c r="G272" s="53">
        <v>20.9</v>
      </c>
    </row>
    <row r="273" spans="1:7" ht="78.75">
      <c r="A273" s="27" t="s">
        <v>270</v>
      </c>
      <c r="B273" s="28" t="s">
        <v>26</v>
      </c>
      <c r="C273" s="81"/>
      <c r="D273" s="81"/>
      <c r="E273" s="59" t="s">
        <v>271</v>
      </c>
      <c r="F273" s="59"/>
      <c r="G273" s="53">
        <f>G275</f>
        <v>87.1</v>
      </c>
    </row>
    <row r="274" spans="1:7" ht="15.75">
      <c r="A274" s="27" t="s">
        <v>1</v>
      </c>
      <c r="B274" s="28" t="s">
        <v>26</v>
      </c>
      <c r="C274" s="81" t="s">
        <v>88</v>
      </c>
      <c r="D274" s="81" t="s">
        <v>128</v>
      </c>
      <c r="E274" s="59"/>
      <c r="F274" s="59"/>
      <c r="G274" s="53">
        <f>G275</f>
        <v>87.1</v>
      </c>
    </row>
    <row r="275" spans="1:7" ht="31.5">
      <c r="A275" s="27" t="s">
        <v>99</v>
      </c>
      <c r="B275" s="28" t="s">
        <v>26</v>
      </c>
      <c r="C275" s="81" t="s">
        <v>88</v>
      </c>
      <c r="D275" s="81" t="s">
        <v>128</v>
      </c>
      <c r="E275" s="59" t="s">
        <v>271</v>
      </c>
      <c r="F275" s="59">
        <v>244</v>
      </c>
      <c r="G275" s="53">
        <v>87.1</v>
      </c>
    </row>
    <row r="276" spans="1:7" ht="78.75">
      <c r="A276" s="27" t="s">
        <v>272</v>
      </c>
      <c r="B276" s="28" t="s">
        <v>26</v>
      </c>
      <c r="C276" s="81"/>
      <c r="D276" s="81"/>
      <c r="E276" s="59" t="s">
        <v>273</v>
      </c>
      <c r="F276" s="59"/>
      <c r="G276" s="53">
        <f>G278</f>
        <v>47.2</v>
      </c>
    </row>
    <row r="277" spans="1:7" ht="15.75">
      <c r="A277" s="27" t="s">
        <v>1</v>
      </c>
      <c r="B277" s="28" t="s">
        <v>26</v>
      </c>
      <c r="C277" s="81" t="s">
        <v>88</v>
      </c>
      <c r="D277" s="81" t="s">
        <v>128</v>
      </c>
      <c r="E277" s="59"/>
      <c r="F277" s="59"/>
      <c r="G277" s="53">
        <f>G278</f>
        <v>47.2</v>
      </c>
    </row>
    <row r="278" spans="1:7" ht="15.75">
      <c r="A278" s="27" t="s">
        <v>131</v>
      </c>
      <c r="B278" s="28" t="s">
        <v>26</v>
      </c>
      <c r="C278" s="81" t="s">
        <v>88</v>
      </c>
      <c r="D278" s="81" t="s">
        <v>128</v>
      </c>
      <c r="E278" s="59" t="s">
        <v>273</v>
      </c>
      <c r="F278" s="59">
        <v>350</v>
      </c>
      <c r="G278" s="53">
        <v>47.2</v>
      </c>
    </row>
    <row r="279" spans="1:7" ht="63">
      <c r="A279" s="27" t="s">
        <v>274</v>
      </c>
      <c r="B279" s="28" t="s">
        <v>26</v>
      </c>
      <c r="C279" s="81"/>
      <c r="D279" s="81"/>
      <c r="E279" s="59" t="s">
        <v>275</v>
      </c>
      <c r="F279" s="59"/>
      <c r="G279" s="53">
        <f>G281</f>
        <v>228.8</v>
      </c>
    </row>
    <row r="280" spans="1:7" ht="15.75">
      <c r="A280" s="27" t="s">
        <v>1</v>
      </c>
      <c r="B280" s="28" t="s">
        <v>26</v>
      </c>
      <c r="C280" s="81" t="s">
        <v>88</v>
      </c>
      <c r="D280" s="81" t="s">
        <v>128</v>
      </c>
      <c r="E280" s="59"/>
      <c r="F280" s="59"/>
      <c r="G280" s="53">
        <f>G281</f>
        <v>228.8</v>
      </c>
    </row>
    <row r="281" spans="1:7" ht="31.5">
      <c r="A281" s="27" t="s">
        <v>99</v>
      </c>
      <c r="B281" s="28" t="s">
        <v>26</v>
      </c>
      <c r="C281" s="81" t="s">
        <v>88</v>
      </c>
      <c r="D281" s="81" t="s">
        <v>128</v>
      </c>
      <c r="E281" s="59" t="s">
        <v>275</v>
      </c>
      <c r="F281" s="59">
        <v>244</v>
      </c>
      <c r="G281" s="53">
        <v>228.8</v>
      </c>
    </row>
    <row r="282" spans="1:7" ht="92.25" customHeight="1">
      <c r="A282" s="27" t="s">
        <v>276</v>
      </c>
      <c r="B282" s="28" t="s">
        <v>26</v>
      </c>
      <c r="C282" s="81"/>
      <c r="D282" s="81"/>
      <c r="E282" s="59" t="s">
        <v>277</v>
      </c>
      <c r="F282" s="59"/>
      <c r="G282" s="53">
        <f>G284</f>
        <v>10</v>
      </c>
    </row>
    <row r="283" spans="1:7" ht="15.75">
      <c r="A283" s="2" t="s">
        <v>24</v>
      </c>
      <c r="B283" s="28"/>
      <c r="C283" s="81" t="s">
        <v>108</v>
      </c>
      <c r="D283" s="81" t="s">
        <v>116</v>
      </c>
      <c r="E283" s="59"/>
      <c r="F283" s="59"/>
      <c r="G283" s="53">
        <f>G282</f>
        <v>10</v>
      </c>
    </row>
    <row r="284" spans="1:7" ht="31.5">
      <c r="A284" s="27" t="s">
        <v>99</v>
      </c>
      <c r="B284" s="28" t="s">
        <v>26</v>
      </c>
      <c r="C284" s="81" t="s">
        <v>108</v>
      </c>
      <c r="D284" s="81" t="s">
        <v>116</v>
      </c>
      <c r="E284" s="59" t="s">
        <v>277</v>
      </c>
      <c r="F284" s="59">
        <v>244</v>
      </c>
      <c r="G284" s="53">
        <v>10</v>
      </c>
    </row>
    <row r="285" spans="1:7" ht="63">
      <c r="A285" s="27" t="s">
        <v>278</v>
      </c>
      <c r="B285" s="28" t="s">
        <v>26</v>
      </c>
      <c r="C285" s="81"/>
      <c r="D285" s="81"/>
      <c r="E285" s="59" t="s">
        <v>279</v>
      </c>
      <c r="F285" s="59"/>
      <c r="G285" s="53">
        <f>G287</f>
        <v>100</v>
      </c>
    </row>
    <row r="286" spans="1:7" ht="15.75">
      <c r="A286" s="27" t="s">
        <v>2</v>
      </c>
      <c r="B286" s="28" t="s">
        <v>26</v>
      </c>
      <c r="C286" s="81" t="s">
        <v>108</v>
      </c>
      <c r="D286" s="81" t="s">
        <v>109</v>
      </c>
      <c r="E286" s="59"/>
      <c r="F286" s="59"/>
      <c r="G286" s="53">
        <f>G287</f>
        <v>100</v>
      </c>
    </row>
    <row r="287" spans="1:7" ht="31.5">
      <c r="A287" s="27" t="s">
        <v>99</v>
      </c>
      <c r="B287" s="28" t="s">
        <v>26</v>
      </c>
      <c r="C287" s="81" t="s">
        <v>108</v>
      </c>
      <c r="D287" s="81" t="s">
        <v>109</v>
      </c>
      <c r="E287" s="59" t="s">
        <v>279</v>
      </c>
      <c r="F287" s="59">
        <v>244</v>
      </c>
      <c r="G287" s="53">
        <v>100</v>
      </c>
    </row>
    <row r="288" spans="1:7" ht="78.75">
      <c r="A288" s="27" t="s">
        <v>280</v>
      </c>
      <c r="B288" s="28" t="s">
        <v>26</v>
      </c>
      <c r="C288" s="81"/>
      <c r="D288" s="81"/>
      <c r="E288" s="59" t="s">
        <v>281</v>
      </c>
      <c r="F288" s="59"/>
      <c r="G288" s="53">
        <f>G290</f>
        <v>3745</v>
      </c>
    </row>
    <row r="289" spans="1:7" ht="15.75">
      <c r="A289" s="27" t="s">
        <v>2</v>
      </c>
      <c r="B289" s="28" t="s">
        <v>26</v>
      </c>
      <c r="C289" s="81" t="s">
        <v>108</v>
      </c>
      <c r="D289" s="81" t="s">
        <v>109</v>
      </c>
      <c r="E289" s="59"/>
      <c r="F289" s="59"/>
      <c r="G289" s="53">
        <f>G290</f>
        <v>3745</v>
      </c>
    </row>
    <row r="290" spans="1:7" ht="31.5">
      <c r="A290" s="27" t="s">
        <v>99</v>
      </c>
      <c r="B290" s="28" t="s">
        <v>26</v>
      </c>
      <c r="C290" s="81" t="s">
        <v>108</v>
      </c>
      <c r="D290" s="81" t="s">
        <v>109</v>
      </c>
      <c r="E290" s="59" t="s">
        <v>281</v>
      </c>
      <c r="F290" s="59">
        <v>244</v>
      </c>
      <c r="G290" s="53">
        <f>'Прил.7 Прогр.2016'!E378</f>
        <v>3745</v>
      </c>
    </row>
    <row r="291" spans="1:7" ht="60.75" customHeight="1">
      <c r="A291" s="27" t="s">
        <v>282</v>
      </c>
      <c r="B291" s="28" t="s">
        <v>26</v>
      </c>
      <c r="C291" s="81"/>
      <c r="D291" s="81"/>
      <c r="E291" s="59" t="s">
        <v>106</v>
      </c>
      <c r="F291" s="59"/>
      <c r="G291" s="53">
        <f>G293</f>
        <v>76</v>
      </c>
    </row>
    <row r="292" spans="1:7" ht="15.75">
      <c r="A292" s="2" t="s">
        <v>7</v>
      </c>
      <c r="B292" s="28" t="s">
        <v>26</v>
      </c>
      <c r="C292" s="81" t="s">
        <v>190</v>
      </c>
      <c r="D292" s="81" t="s">
        <v>89</v>
      </c>
      <c r="E292" s="59"/>
      <c r="F292" s="59"/>
      <c r="G292" s="53">
        <f>G291</f>
        <v>76</v>
      </c>
    </row>
    <row r="293" spans="1:7" ht="31.5">
      <c r="A293" s="2" t="s">
        <v>283</v>
      </c>
      <c r="B293" s="28" t="s">
        <v>26</v>
      </c>
      <c r="C293" s="81" t="s">
        <v>190</v>
      </c>
      <c r="D293" s="81" t="s">
        <v>89</v>
      </c>
      <c r="E293" s="59" t="s">
        <v>106</v>
      </c>
      <c r="F293" s="59">
        <v>321</v>
      </c>
      <c r="G293" s="53">
        <v>76</v>
      </c>
    </row>
    <row r="294" spans="1:7" ht="31.5" hidden="1">
      <c r="A294" s="2" t="s">
        <v>326</v>
      </c>
      <c r="B294" s="28" t="s">
        <v>26</v>
      </c>
      <c r="C294" s="81"/>
      <c r="D294" s="81"/>
      <c r="E294" s="59" t="s">
        <v>323</v>
      </c>
      <c r="F294" s="59"/>
      <c r="G294" s="53">
        <f>G295</f>
        <v>0</v>
      </c>
    </row>
    <row r="295" spans="1:7" ht="15.75" hidden="1">
      <c r="A295" s="2" t="s">
        <v>3</v>
      </c>
      <c r="B295" s="28" t="s">
        <v>26</v>
      </c>
      <c r="C295" s="81" t="s">
        <v>111</v>
      </c>
      <c r="D295" s="81" t="s">
        <v>88</v>
      </c>
      <c r="E295" s="59" t="s">
        <v>323</v>
      </c>
      <c r="F295" s="59"/>
      <c r="G295" s="53">
        <f>G296</f>
        <v>0</v>
      </c>
    </row>
    <row r="296" spans="1:7" ht="30" customHeight="1" hidden="1">
      <c r="A296" s="9" t="s">
        <v>117</v>
      </c>
      <c r="B296" s="28" t="s">
        <v>26</v>
      </c>
      <c r="C296" s="81" t="s">
        <v>111</v>
      </c>
      <c r="D296" s="81" t="s">
        <v>88</v>
      </c>
      <c r="E296" s="59" t="s">
        <v>323</v>
      </c>
      <c r="F296" s="59">
        <v>411</v>
      </c>
      <c r="G296" s="74">
        <f>'Прил.7 Прогр.2016'!E384</f>
        <v>0</v>
      </c>
    </row>
    <row r="297" spans="1:7" ht="30" customHeight="1">
      <c r="A297" s="9" t="s">
        <v>343</v>
      </c>
      <c r="B297" s="28" t="s">
        <v>26</v>
      </c>
      <c r="C297" s="81"/>
      <c r="D297" s="81"/>
      <c r="E297" s="59" t="s">
        <v>344</v>
      </c>
      <c r="F297" s="59"/>
      <c r="G297" s="74">
        <f>G298</f>
        <v>500</v>
      </c>
    </row>
    <row r="298" spans="1:7" ht="21.75" customHeight="1">
      <c r="A298" s="39" t="s">
        <v>4</v>
      </c>
      <c r="B298" s="28" t="s">
        <v>26</v>
      </c>
      <c r="C298" s="81" t="s">
        <v>111</v>
      </c>
      <c r="D298" s="81" t="s">
        <v>116</v>
      </c>
      <c r="E298" s="59" t="s">
        <v>344</v>
      </c>
      <c r="F298" s="59"/>
      <c r="G298" s="74">
        <f>G299</f>
        <v>500</v>
      </c>
    </row>
    <row r="299" spans="1:7" ht="30" customHeight="1">
      <c r="A299" s="9" t="s">
        <v>120</v>
      </c>
      <c r="B299" s="28" t="s">
        <v>26</v>
      </c>
      <c r="C299" s="81" t="s">
        <v>111</v>
      </c>
      <c r="D299" s="81" t="s">
        <v>116</v>
      </c>
      <c r="E299" s="59" t="s">
        <v>344</v>
      </c>
      <c r="F299" s="59">
        <v>810</v>
      </c>
      <c r="G299" s="74">
        <f>'Прил.7 Прогр.2016'!E387</f>
        <v>500</v>
      </c>
    </row>
    <row r="300" spans="1:7" ht="15.75" hidden="1">
      <c r="A300" s="9" t="s">
        <v>325</v>
      </c>
      <c r="B300" s="28" t="s">
        <v>26</v>
      </c>
      <c r="C300" s="81"/>
      <c r="D300" s="81"/>
      <c r="E300" s="59" t="s">
        <v>328</v>
      </c>
      <c r="F300" s="59"/>
      <c r="G300" s="53">
        <f>G301</f>
        <v>0</v>
      </c>
    </row>
    <row r="301" spans="1:7" ht="15.75" hidden="1">
      <c r="A301" s="134" t="s">
        <v>28</v>
      </c>
      <c r="B301" s="28" t="s">
        <v>26</v>
      </c>
      <c r="C301" s="81" t="s">
        <v>143</v>
      </c>
      <c r="D301" s="81" t="s">
        <v>111</v>
      </c>
      <c r="E301" s="59" t="s">
        <v>328</v>
      </c>
      <c r="F301" s="59"/>
      <c r="G301" s="53">
        <f>G302</f>
        <v>0</v>
      </c>
    </row>
    <row r="302" spans="1:7" ht="31.5" hidden="1">
      <c r="A302" s="2" t="s">
        <v>324</v>
      </c>
      <c r="B302" s="28" t="s">
        <v>26</v>
      </c>
      <c r="C302" s="81" t="s">
        <v>143</v>
      </c>
      <c r="D302" s="81" t="s">
        <v>111</v>
      </c>
      <c r="E302" s="59" t="s">
        <v>328</v>
      </c>
      <c r="F302" s="59">
        <v>630</v>
      </c>
      <c r="G302" s="74">
        <v>0</v>
      </c>
    </row>
    <row r="303" spans="1:7" ht="15.75">
      <c r="A303" s="2" t="s">
        <v>327</v>
      </c>
      <c r="B303" s="28" t="s">
        <v>26</v>
      </c>
      <c r="C303" s="81"/>
      <c r="D303" s="81"/>
      <c r="E303" s="59" t="s">
        <v>329</v>
      </c>
      <c r="F303" s="59"/>
      <c r="G303" s="53">
        <f>G304</f>
        <v>50</v>
      </c>
    </row>
    <row r="304" spans="1:7" ht="15.75">
      <c r="A304" s="39" t="s">
        <v>4</v>
      </c>
      <c r="B304" s="28"/>
      <c r="C304" s="81" t="s">
        <v>111</v>
      </c>
      <c r="D304" s="81" t="s">
        <v>116</v>
      </c>
      <c r="E304" s="59" t="s">
        <v>329</v>
      </c>
      <c r="F304" s="59"/>
      <c r="G304" s="53">
        <f>G305+G306</f>
        <v>50</v>
      </c>
    </row>
    <row r="305" spans="1:7" ht="31.5" hidden="1">
      <c r="A305" s="2" t="s">
        <v>120</v>
      </c>
      <c r="B305" s="28" t="s">
        <v>26</v>
      </c>
      <c r="C305" s="81" t="s">
        <v>111</v>
      </c>
      <c r="D305" s="81" t="s">
        <v>116</v>
      </c>
      <c r="E305" s="59" t="s">
        <v>329</v>
      </c>
      <c r="F305" s="59">
        <v>810</v>
      </c>
      <c r="G305" s="74">
        <v>0</v>
      </c>
    </row>
    <row r="306" spans="1:7" ht="31.5">
      <c r="A306" s="27" t="s">
        <v>99</v>
      </c>
      <c r="B306" s="28" t="s">
        <v>26</v>
      </c>
      <c r="C306" s="81" t="s">
        <v>111</v>
      </c>
      <c r="D306" s="81" t="s">
        <v>116</v>
      </c>
      <c r="E306" s="59" t="s">
        <v>329</v>
      </c>
      <c r="F306" s="59">
        <v>244</v>
      </c>
      <c r="G306" s="74">
        <v>50</v>
      </c>
    </row>
    <row r="307" spans="1:7" ht="15.75">
      <c r="A307" s="2" t="s">
        <v>335</v>
      </c>
      <c r="B307" s="28" t="s">
        <v>26</v>
      </c>
      <c r="C307" s="81"/>
      <c r="D307" s="81"/>
      <c r="E307" s="59" t="s">
        <v>336</v>
      </c>
      <c r="F307" s="59"/>
      <c r="G307" s="53">
        <f>G308</f>
        <v>50</v>
      </c>
    </row>
    <row r="308" spans="1:7" ht="15.75">
      <c r="A308" s="27" t="s">
        <v>5</v>
      </c>
      <c r="B308" s="28" t="s">
        <v>26</v>
      </c>
      <c r="C308" s="81" t="s">
        <v>111</v>
      </c>
      <c r="D308" s="81" t="s">
        <v>89</v>
      </c>
      <c r="E308" s="59" t="s">
        <v>336</v>
      </c>
      <c r="F308" s="59"/>
      <c r="G308" s="53">
        <f>G309</f>
        <v>50</v>
      </c>
    </row>
    <row r="309" spans="1:7" ht="31.5">
      <c r="A309" s="27" t="s">
        <v>99</v>
      </c>
      <c r="B309" s="28" t="s">
        <v>26</v>
      </c>
      <c r="C309" s="81" t="s">
        <v>111</v>
      </c>
      <c r="D309" s="81" t="s">
        <v>89</v>
      </c>
      <c r="E309" s="59" t="s">
        <v>336</v>
      </c>
      <c r="F309" s="59">
        <v>244</v>
      </c>
      <c r="G309" s="74">
        <v>50</v>
      </c>
    </row>
    <row r="310" spans="1:7" ht="15.75" hidden="1">
      <c r="A310" s="2" t="s">
        <v>345</v>
      </c>
      <c r="B310" s="28" t="s">
        <v>26</v>
      </c>
      <c r="C310" s="81"/>
      <c r="D310" s="81"/>
      <c r="E310" s="59" t="s">
        <v>346</v>
      </c>
      <c r="F310" s="59"/>
      <c r="G310" s="74">
        <f>G311</f>
        <v>0</v>
      </c>
    </row>
    <row r="311" spans="1:7" ht="15.75" hidden="1">
      <c r="A311" s="27" t="s">
        <v>5</v>
      </c>
      <c r="B311" s="28" t="s">
        <v>26</v>
      </c>
      <c r="C311" s="81" t="s">
        <v>111</v>
      </c>
      <c r="D311" s="81" t="s">
        <v>89</v>
      </c>
      <c r="E311" s="59" t="s">
        <v>346</v>
      </c>
      <c r="F311" s="59"/>
      <c r="G311" s="74">
        <f>G312</f>
        <v>0</v>
      </c>
    </row>
    <row r="312" spans="1:7" ht="31.5" hidden="1">
      <c r="A312" s="27" t="s">
        <v>99</v>
      </c>
      <c r="B312" s="28" t="s">
        <v>26</v>
      </c>
      <c r="C312" s="81" t="s">
        <v>111</v>
      </c>
      <c r="D312" s="81" t="s">
        <v>89</v>
      </c>
      <c r="E312" s="59" t="s">
        <v>346</v>
      </c>
      <c r="F312" s="59">
        <v>244</v>
      </c>
      <c r="G312" s="74">
        <f>'Прил.7 Прогр.2016'!E401</f>
        <v>0</v>
      </c>
    </row>
    <row r="313" spans="1:7" ht="15.75" hidden="1">
      <c r="A313" s="27" t="s">
        <v>337</v>
      </c>
      <c r="B313" s="28" t="s">
        <v>26</v>
      </c>
      <c r="C313" s="81"/>
      <c r="D313" s="81"/>
      <c r="E313" s="59" t="s">
        <v>338</v>
      </c>
      <c r="F313" s="59"/>
      <c r="G313" s="53">
        <f>G314</f>
        <v>0</v>
      </c>
    </row>
    <row r="314" spans="1:7" ht="15.75" hidden="1">
      <c r="A314" s="27" t="s">
        <v>1</v>
      </c>
      <c r="B314" s="28" t="s">
        <v>26</v>
      </c>
      <c r="C314" s="81" t="s">
        <v>88</v>
      </c>
      <c r="D314" s="81" t="s">
        <v>128</v>
      </c>
      <c r="E314" s="59" t="s">
        <v>338</v>
      </c>
      <c r="F314" s="59"/>
      <c r="G314" s="53">
        <f>G315</f>
        <v>0</v>
      </c>
    </row>
    <row r="315" spans="1:7" ht="31.5" hidden="1">
      <c r="A315" s="27" t="s">
        <v>99</v>
      </c>
      <c r="B315" s="28" t="s">
        <v>26</v>
      </c>
      <c r="C315" s="81" t="s">
        <v>88</v>
      </c>
      <c r="D315" s="81" t="s">
        <v>128</v>
      </c>
      <c r="E315" s="59" t="s">
        <v>338</v>
      </c>
      <c r="F315" s="59">
        <v>244</v>
      </c>
      <c r="G315" s="74">
        <v>0</v>
      </c>
    </row>
    <row r="316" spans="1:7" ht="15.75" hidden="1">
      <c r="A316" s="27" t="s">
        <v>339</v>
      </c>
      <c r="B316" s="28" t="s">
        <v>26</v>
      </c>
      <c r="C316" s="81"/>
      <c r="D316" s="81"/>
      <c r="E316" s="59" t="s">
        <v>340</v>
      </c>
      <c r="F316" s="59"/>
      <c r="G316" s="53">
        <f>G317</f>
        <v>0</v>
      </c>
    </row>
    <row r="317" spans="1:7" ht="15.75" hidden="1">
      <c r="A317" s="2" t="s">
        <v>53</v>
      </c>
      <c r="B317" s="28" t="s">
        <v>26</v>
      </c>
      <c r="C317" s="81" t="s">
        <v>108</v>
      </c>
      <c r="D317" s="81" t="s">
        <v>225</v>
      </c>
      <c r="E317" s="59" t="s">
        <v>340</v>
      </c>
      <c r="F317" s="59"/>
      <c r="G317" s="53">
        <f>G318</f>
        <v>0</v>
      </c>
    </row>
    <row r="318" spans="1:7" ht="31.5" hidden="1">
      <c r="A318" s="27" t="s">
        <v>99</v>
      </c>
      <c r="B318" s="28" t="s">
        <v>26</v>
      </c>
      <c r="C318" s="81" t="s">
        <v>108</v>
      </c>
      <c r="D318" s="81" t="s">
        <v>225</v>
      </c>
      <c r="E318" s="59" t="s">
        <v>340</v>
      </c>
      <c r="F318" s="59">
        <v>244</v>
      </c>
      <c r="G318" s="74">
        <v>0</v>
      </c>
    </row>
    <row r="319" spans="1:7" ht="15.75" hidden="1">
      <c r="A319" s="27" t="s">
        <v>341</v>
      </c>
      <c r="B319" s="28" t="s">
        <v>26</v>
      </c>
      <c r="C319" s="81"/>
      <c r="D319" s="81"/>
      <c r="E319" s="59" t="s">
        <v>342</v>
      </c>
      <c r="F319" s="59"/>
      <c r="G319" s="53">
        <f>G320</f>
        <v>0</v>
      </c>
    </row>
    <row r="320" spans="1:7" ht="15.75" hidden="1">
      <c r="A320" s="33" t="s">
        <v>25</v>
      </c>
      <c r="B320" s="28" t="s">
        <v>26</v>
      </c>
      <c r="C320" s="81" t="s">
        <v>152</v>
      </c>
      <c r="D320" s="81" t="s">
        <v>152</v>
      </c>
      <c r="E320" s="59" t="s">
        <v>342</v>
      </c>
      <c r="F320" s="59"/>
      <c r="G320" s="53">
        <f>G321</f>
        <v>0</v>
      </c>
    </row>
    <row r="321" spans="1:7" ht="31.5" hidden="1">
      <c r="A321" s="27" t="s">
        <v>99</v>
      </c>
      <c r="B321" s="28" t="s">
        <v>26</v>
      </c>
      <c r="C321" s="81" t="s">
        <v>152</v>
      </c>
      <c r="D321" s="81" t="s">
        <v>152</v>
      </c>
      <c r="E321" s="59" t="s">
        <v>342</v>
      </c>
      <c r="F321" s="59">
        <v>244</v>
      </c>
      <c r="G321" s="74">
        <v>0</v>
      </c>
    </row>
    <row r="322" spans="1:7" ht="63.75" customHeight="1" hidden="1">
      <c r="A322" s="2" t="s">
        <v>284</v>
      </c>
      <c r="B322" s="28" t="s">
        <v>26</v>
      </c>
      <c r="C322" s="81"/>
      <c r="D322" s="81"/>
      <c r="E322" s="59" t="s">
        <v>285</v>
      </c>
      <c r="F322" s="59"/>
      <c r="G322" s="53">
        <f>G324</f>
        <v>0</v>
      </c>
    </row>
    <row r="323" spans="1:7" ht="15.75" hidden="1">
      <c r="A323" s="2" t="s">
        <v>286</v>
      </c>
      <c r="B323" s="28" t="s">
        <v>26</v>
      </c>
      <c r="C323" s="81" t="s">
        <v>88</v>
      </c>
      <c r="D323" s="81" t="s">
        <v>152</v>
      </c>
      <c r="E323" s="59"/>
      <c r="F323" s="59"/>
      <c r="G323" s="53">
        <f>G322</f>
        <v>0</v>
      </c>
    </row>
    <row r="324" spans="1:7" ht="18" customHeight="1" hidden="1">
      <c r="A324" s="2" t="s">
        <v>287</v>
      </c>
      <c r="B324" s="28" t="s">
        <v>26</v>
      </c>
      <c r="C324" s="81" t="s">
        <v>88</v>
      </c>
      <c r="D324" s="81" t="s">
        <v>152</v>
      </c>
      <c r="E324" s="59" t="s">
        <v>285</v>
      </c>
      <c r="F324" s="59">
        <v>520</v>
      </c>
      <c r="G324" s="53">
        <v>0</v>
      </c>
    </row>
    <row r="325" spans="1:7" ht="15.75">
      <c r="A325" s="64" t="s">
        <v>288</v>
      </c>
      <c r="B325" s="65"/>
      <c r="C325" s="103"/>
      <c r="D325" s="103"/>
      <c r="E325" s="84"/>
      <c r="F325" s="84"/>
      <c r="G325" s="72">
        <f>G9+G36</f>
        <v>87048.7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185" t="s">
        <v>49</v>
      </c>
      <c r="B1" s="185"/>
      <c r="C1" s="185"/>
      <c r="D1" s="185"/>
      <c r="E1" s="185"/>
      <c r="F1" s="185"/>
      <c r="G1" s="185"/>
      <c r="H1" s="185"/>
    </row>
    <row r="2" spans="1:8" ht="15.75">
      <c r="A2" s="185" t="s">
        <v>19</v>
      </c>
      <c r="B2" s="185"/>
      <c r="C2" s="185"/>
      <c r="D2" s="185"/>
      <c r="E2" s="185"/>
      <c r="F2" s="185"/>
      <c r="G2" s="185"/>
      <c r="H2" s="185"/>
    </row>
    <row r="3" spans="1:8" ht="15.75">
      <c r="A3" s="185" t="s">
        <v>20</v>
      </c>
      <c r="B3" s="185"/>
      <c r="C3" s="185"/>
      <c r="D3" s="185"/>
      <c r="E3" s="185"/>
      <c r="F3" s="185"/>
      <c r="G3" s="185"/>
      <c r="H3" s="185"/>
    </row>
    <row r="4" spans="1:8" ht="15.75">
      <c r="A4" s="185" t="s">
        <v>374</v>
      </c>
      <c r="B4" s="185"/>
      <c r="C4" s="185"/>
      <c r="D4" s="185"/>
      <c r="E4" s="185"/>
      <c r="F4" s="185"/>
      <c r="G4" s="185"/>
      <c r="H4" s="185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190" t="s">
        <v>550</v>
      </c>
      <c r="B6" s="191"/>
      <c r="C6" s="191"/>
      <c r="D6" s="191"/>
      <c r="E6" s="191"/>
      <c r="F6" s="191"/>
      <c r="G6" s="191"/>
      <c r="H6" s="191"/>
    </row>
    <row r="8" spans="1:8" ht="31.5">
      <c r="A8" s="24" t="s">
        <v>31</v>
      </c>
      <c r="B8" s="24" t="s">
        <v>81</v>
      </c>
      <c r="C8" s="24" t="s">
        <v>82</v>
      </c>
      <c r="D8" s="24" t="s">
        <v>83</v>
      </c>
      <c r="E8" s="24" t="s">
        <v>77</v>
      </c>
      <c r="F8" s="24" t="s">
        <v>78</v>
      </c>
      <c r="G8" s="22" t="s">
        <v>376</v>
      </c>
      <c r="H8" s="22" t="s">
        <v>375</v>
      </c>
    </row>
    <row r="9" spans="1:8" ht="47.25" customHeight="1">
      <c r="A9" s="21" t="s">
        <v>84</v>
      </c>
      <c r="B9" s="25" t="s">
        <v>85</v>
      </c>
      <c r="C9" s="26"/>
      <c r="D9" s="26"/>
      <c r="E9" s="26"/>
      <c r="F9" s="26"/>
      <c r="G9" s="138">
        <f>G10+G27</f>
        <v>3901.1</v>
      </c>
      <c r="H9" s="138">
        <f>H10+H27</f>
        <v>3950.5</v>
      </c>
    </row>
    <row r="10" spans="1:8" ht="22.5" customHeight="1">
      <c r="A10" s="27" t="s">
        <v>21</v>
      </c>
      <c r="B10" s="28" t="s">
        <v>85</v>
      </c>
      <c r="C10" s="26"/>
      <c r="D10" s="26"/>
      <c r="E10" s="59" t="s">
        <v>508</v>
      </c>
      <c r="F10" s="26"/>
      <c r="G10" s="37">
        <f>G11+G20</f>
        <v>3844.7</v>
      </c>
      <c r="H10" s="37">
        <f>H11+H20</f>
        <v>3888.5</v>
      </c>
    </row>
    <row r="11" spans="1:8" ht="28.5" customHeight="1">
      <c r="A11" s="31" t="s">
        <v>87</v>
      </c>
      <c r="B11" s="28" t="s">
        <v>85</v>
      </c>
      <c r="C11" s="26"/>
      <c r="D11" s="26"/>
      <c r="E11" s="54" t="s">
        <v>509</v>
      </c>
      <c r="F11" s="26"/>
      <c r="G11" s="37">
        <f>G13+G16</f>
        <v>3325.2</v>
      </c>
      <c r="H11" s="37">
        <f>H13+H16</f>
        <v>3354.2</v>
      </c>
    </row>
    <row r="12" spans="1:8" ht="28.5" customHeight="1">
      <c r="A12" s="27" t="s">
        <v>103</v>
      </c>
      <c r="B12" s="28" t="s">
        <v>85</v>
      </c>
      <c r="C12" s="80"/>
      <c r="D12" s="80"/>
      <c r="E12" s="80" t="s">
        <v>510</v>
      </c>
      <c r="F12" s="80"/>
      <c r="G12" s="37">
        <f aca="true" t="shared" si="0" ref="G12:H14">G13</f>
        <v>1428</v>
      </c>
      <c r="H12" s="37">
        <f t="shared" si="0"/>
        <v>1457</v>
      </c>
    </row>
    <row r="13" spans="1:8" ht="31.5" customHeight="1">
      <c r="A13" s="27" t="s">
        <v>0</v>
      </c>
      <c r="B13" s="28" t="s">
        <v>85</v>
      </c>
      <c r="C13" s="28" t="s">
        <v>88</v>
      </c>
      <c r="D13" s="28" t="s">
        <v>89</v>
      </c>
      <c r="E13" s="32"/>
      <c r="F13" s="26"/>
      <c r="G13" s="37">
        <f t="shared" si="0"/>
        <v>1428</v>
      </c>
      <c r="H13" s="37">
        <f t="shared" si="0"/>
        <v>1457</v>
      </c>
    </row>
    <row r="14" spans="1:8" ht="63">
      <c r="A14" s="27" t="s">
        <v>90</v>
      </c>
      <c r="B14" s="28" t="s">
        <v>85</v>
      </c>
      <c r="C14" s="28" t="s">
        <v>88</v>
      </c>
      <c r="D14" s="28" t="s">
        <v>89</v>
      </c>
      <c r="E14" s="59" t="s">
        <v>511</v>
      </c>
      <c r="F14" s="26"/>
      <c r="G14" s="37">
        <f t="shared" si="0"/>
        <v>1428</v>
      </c>
      <c r="H14" s="37">
        <f t="shared" si="0"/>
        <v>1457</v>
      </c>
    </row>
    <row r="15" spans="1:8" ht="31.5">
      <c r="A15" s="27" t="s">
        <v>91</v>
      </c>
      <c r="B15" s="28" t="s">
        <v>85</v>
      </c>
      <c r="C15" s="28" t="s">
        <v>88</v>
      </c>
      <c r="D15" s="28" t="s">
        <v>89</v>
      </c>
      <c r="E15" s="59" t="s">
        <v>511</v>
      </c>
      <c r="F15" s="26">
        <v>121</v>
      </c>
      <c r="G15" s="37">
        <v>1428</v>
      </c>
      <c r="H15" s="37">
        <v>1457</v>
      </c>
    </row>
    <row r="16" spans="1:8" ht="47.25">
      <c r="A16" s="27" t="s">
        <v>0</v>
      </c>
      <c r="B16" s="28" t="s">
        <v>85</v>
      </c>
      <c r="C16" s="28" t="s">
        <v>88</v>
      </c>
      <c r="D16" s="28" t="s">
        <v>89</v>
      </c>
      <c r="E16" s="26"/>
      <c r="F16" s="26"/>
      <c r="G16" s="37">
        <f>G17+G19</f>
        <v>1897.2</v>
      </c>
      <c r="H16" s="37">
        <f>H17+H19</f>
        <v>1897.2</v>
      </c>
    </row>
    <row r="17" spans="1:8" ht="47.25">
      <c r="A17" s="27" t="s">
        <v>92</v>
      </c>
      <c r="B17" s="28" t="s">
        <v>85</v>
      </c>
      <c r="C17" s="28" t="s">
        <v>88</v>
      </c>
      <c r="D17" s="28" t="s">
        <v>89</v>
      </c>
      <c r="E17" s="59" t="s">
        <v>512</v>
      </c>
      <c r="F17" s="29"/>
      <c r="G17" s="37">
        <f>G18</f>
        <v>13.2</v>
      </c>
      <c r="H17" s="37">
        <f>H18</f>
        <v>13.2</v>
      </c>
    </row>
    <row r="18" spans="1:8" ht="31.5">
      <c r="A18" s="27" t="s">
        <v>93</v>
      </c>
      <c r="B18" s="28" t="s">
        <v>85</v>
      </c>
      <c r="C18" s="28" t="s">
        <v>88</v>
      </c>
      <c r="D18" s="28" t="s">
        <v>89</v>
      </c>
      <c r="E18" s="59" t="s">
        <v>512</v>
      </c>
      <c r="F18" s="29">
        <v>122</v>
      </c>
      <c r="G18" s="37">
        <v>13.2</v>
      </c>
      <c r="H18" s="37">
        <v>13.2</v>
      </c>
    </row>
    <row r="19" spans="1:8" ht="63">
      <c r="A19" s="27" t="s">
        <v>347</v>
      </c>
      <c r="B19" s="28" t="s">
        <v>85</v>
      </c>
      <c r="C19" s="81" t="s">
        <v>88</v>
      </c>
      <c r="D19" s="81" t="s">
        <v>89</v>
      </c>
      <c r="E19" s="59" t="s">
        <v>512</v>
      </c>
      <c r="F19" s="59">
        <v>123</v>
      </c>
      <c r="G19" s="37">
        <v>1884</v>
      </c>
      <c r="H19" s="37">
        <v>1884</v>
      </c>
    </row>
    <row r="20" spans="1:8" ht="31.5">
      <c r="A20" s="31" t="s">
        <v>94</v>
      </c>
      <c r="B20" s="28" t="s">
        <v>85</v>
      </c>
      <c r="C20" s="28" t="s">
        <v>88</v>
      </c>
      <c r="D20" s="28" t="s">
        <v>89</v>
      </c>
      <c r="E20" s="54" t="s">
        <v>537</v>
      </c>
      <c r="F20" s="26"/>
      <c r="G20" s="37">
        <f>G22</f>
        <v>519.5</v>
      </c>
      <c r="H20" s="37">
        <f>H22</f>
        <v>534.3</v>
      </c>
    </row>
    <row r="21" spans="1:8" ht="15.75">
      <c r="A21" s="27" t="s">
        <v>103</v>
      </c>
      <c r="B21" s="28" t="s">
        <v>85</v>
      </c>
      <c r="C21" s="80"/>
      <c r="D21" s="80"/>
      <c r="E21" s="80" t="s">
        <v>510</v>
      </c>
      <c r="F21" s="26"/>
      <c r="G21" s="37">
        <f>G22</f>
        <v>519.5</v>
      </c>
      <c r="H21" s="37">
        <f>H22</f>
        <v>534.3</v>
      </c>
    </row>
    <row r="22" spans="1:8" ht="47.25">
      <c r="A22" s="27" t="s">
        <v>0</v>
      </c>
      <c r="B22" s="28" t="s">
        <v>85</v>
      </c>
      <c r="C22" s="28" t="s">
        <v>88</v>
      </c>
      <c r="D22" s="28" t="s">
        <v>89</v>
      </c>
      <c r="E22" s="26"/>
      <c r="F22" s="26"/>
      <c r="G22" s="37">
        <f>G23</f>
        <v>519.5</v>
      </c>
      <c r="H22" s="37">
        <f>H23</f>
        <v>534.3</v>
      </c>
    </row>
    <row r="23" spans="1:8" ht="63">
      <c r="A23" s="27" t="s">
        <v>96</v>
      </c>
      <c r="B23" s="28" t="s">
        <v>85</v>
      </c>
      <c r="C23" s="28" t="s">
        <v>88</v>
      </c>
      <c r="D23" s="28" t="s">
        <v>89</v>
      </c>
      <c r="E23" s="59" t="s">
        <v>518</v>
      </c>
      <c r="F23" s="26"/>
      <c r="G23" s="37">
        <f>G24+G25+G26</f>
        <v>519.5</v>
      </c>
      <c r="H23" s="37">
        <f>H24+H25+H26</f>
        <v>534.3</v>
      </c>
    </row>
    <row r="24" spans="1:8" ht="31.5">
      <c r="A24" s="27" t="s">
        <v>98</v>
      </c>
      <c r="B24" s="28" t="s">
        <v>85</v>
      </c>
      <c r="C24" s="28" t="s">
        <v>88</v>
      </c>
      <c r="D24" s="28" t="s">
        <v>89</v>
      </c>
      <c r="E24" s="59" t="s">
        <v>518</v>
      </c>
      <c r="F24" s="26">
        <v>242</v>
      </c>
      <c r="G24" s="37">
        <v>79.5</v>
      </c>
      <c r="H24" s="37">
        <v>84.3</v>
      </c>
    </row>
    <row r="25" spans="1:8" ht="31.5">
      <c r="A25" s="27" t="s">
        <v>99</v>
      </c>
      <c r="B25" s="28" t="s">
        <v>85</v>
      </c>
      <c r="C25" s="28" t="s">
        <v>88</v>
      </c>
      <c r="D25" s="28" t="s">
        <v>89</v>
      </c>
      <c r="E25" s="59" t="s">
        <v>518</v>
      </c>
      <c r="F25" s="26">
        <v>244</v>
      </c>
      <c r="G25" s="37">
        <v>430</v>
      </c>
      <c r="H25" s="37">
        <v>440</v>
      </c>
    </row>
    <row r="26" spans="1:8" ht="15.75">
      <c r="A26" s="27" t="s">
        <v>100</v>
      </c>
      <c r="B26" s="28" t="s">
        <v>85</v>
      </c>
      <c r="C26" s="28" t="s">
        <v>88</v>
      </c>
      <c r="D26" s="28" t="s">
        <v>89</v>
      </c>
      <c r="E26" s="59" t="s">
        <v>518</v>
      </c>
      <c r="F26" s="26">
        <v>852</v>
      </c>
      <c r="G26" s="37">
        <v>10</v>
      </c>
      <c r="H26" s="37">
        <v>10</v>
      </c>
    </row>
    <row r="27" spans="1:8" ht="53.25" customHeight="1">
      <c r="A27" s="27" t="s">
        <v>101</v>
      </c>
      <c r="B27" s="28" t="s">
        <v>85</v>
      </c>
      <c r="C27" s="28"/>
      <c r="D27" s="28"/>
      <c r="E27" s="59" t="s">
        <v>523</v>
      </c>
      <c r="F27" s="26"/>
      <c r="G27" s="37">
        <f>G28</f>
        <v>56.4</v>
      </c>
      <c r="H27" s="37">
        <f>H28</f>
        <v>62</v>
      </c>
    </row>
    <row r="28" spans="1:8" ht="15.75">
      <c r="A28" s="27" t="s">
        <v>103</v>
      </c>
      <c r="B28" s="28" t="s">
        <v>85</v>
      </c>
      <c r="C28" s="28"/>
      <c r="D28" s="28"/>
      <c r="E28" s="59" t="s">
        <v>522</v>
      </c>
      <c r="F28" s="26"/>
      <c r="G28" s="37">
        <f>G31</f>
        <v>56.4</v>
      </c>
      <c r="H28" s="37">
        <f>H31</f>
        <v>62</v>
      </c>
    </row>
    <row r="29" spans="1:8" ht="15.75">
      <c r="A29" s="27" t="s">
        <v>103</v>
      </c>
      <c r="B29" s="28" t="s">
        <v>85</v>
      </c>
      <c r="C29" s="80"/>
      <c r="D29" s="80"/>
      <c r="E29" s="80" t="s">
        <v>521</v>
      </c>
      <c r="F29" s="26"/>
      <c r="G29" s="37">
        <f>G30</f>
        <v>56.4</v>
      </c>
      <c r="H29" s="37">
        <f>H30</f>
        <v>62</v>
      </c>
    </row>
    <row r="30" spans="1:8" ht="110.25">
      <c r="A30" s="33" t="s">
        <v>105</v>
      </c>
      <c r="B30" s="28" t="s">
        <v>85</v>
      </c>
      <c r="C30" s="28"/>
      <c r="D30" s="28"/>
      <c r="E30" s="59" t="s">
        <v>536</v>
      </c>
      <c r="F30" s="26"/>
      <c r="G30" s="37">
        <f>G32</f>
        <v>56.4</v>
      </c>
      <c r="H30" s="37">
        <f>H32</f>
        <v>62</v>
      </c>
    </row>
    <row r="31" spans="1:8" ht="47.25">
      <c r="A31" s="27" t="s">
        <v>0</v>
      </c>
      <c r="B31" s="28" t="s">
        <v>85</v>
      </c>
      <c r="C31" s="28" t="s">
        <v>88</v>
      </c>
      <c r="D31" s="28" t="s">
        <v>89</v>
      </c>
      <c r="E31" s="29"/>
      <c r="F31" s="26"/>
      <c r="G31" s="37">
        <f>G30</f>
        <v>56.4</v>
      </c>
      <c r="H31" s="37">
        <f>H30</f>
        <v>62</v>
      </c>
    </row>
    <row r="32" spans="1:8" ht="15.75">
      <c r="A32" s="2" t="s">
        <v>30</v>
      </c>
      <c r="B32" s="28" t="s">
        <v>85</v>
      </c>
      <c r="C32" s="28" t="s">
        <v>88</v>
      </c>
      <c r="D32" s="28" t="s">
        <v>89</v>
      </c>
      <c r="E32" s="59" t="s">
        <v>536</v>
      </c>
      <c r="F32" s="26">
        <v>540</v>
      </c>
      <c r="G32" s="74">
        <v>56.4</v>
      </c>
      <c r="H32" s="74">
        <v>62</v>
      </c>
    </row>
    <row r="33" spans="1:8" ht="47.25">
      <c r="A33" s="21" t="s">
        <v>107</v>
      </c>
      <c r="B33" s="25" t="s">
        <v>26</v>
      </c>
      <c r="C33" s="28"/>
      <c r="D33" s="28"/>
      <c r="E33" s="26"/>
      <c r="F33" s="26"/>
      <c r="G33" s="138">
        <f>G34+G68+G143+G187+G201+G212+G221+G247+G216</f>
        <v>91953.2</v>
      </c>
      <c r="H33" s="138">
        <f>H34+H68+H143+H187+H201+H212+H221+H247+H216</f>
        <v>105082.1</v>
      </c>
    </row>
    <row r="34" spans="1:8" ht="63">
      <c r="A34" s="33" t="s">
        <v>361</v>
      </c>
      <c r="B34" s="28" t="s">
        <v>26</v>
      </c>
      <c r="C34" s="28"/>
      <c r="D34" s="28"/>
      <c r="E34" s="26" t="s">
        <v>350</v>
      </c>
      <c r="F34" s="26"/>
      <c r="G34" s="37">
        <f>G35+G38+G43+G47+G52+G56+G60+G63</f>
        <v>9360</v>
      </c>
      <c r="H34" s="37">
        <f>H35+H38+H43+H47+H52+H56+H60+H63</f>
        <v>18206</v>
      </c>
    </row>
    <row r="35" spans="1:8" ht="15.75" hidden="1">
      <c r="A35" s="33" t="s">
        <v>2</v>
      </c>
      <c r="B35" s="28" t="s">
        <v>26</v>
      </c>
      <c r="C35" s="28" t="s">
        <v>108</v>
      </c>
      <c r="D35" s="28" t="s">
        <v>109</v>
      </c>
      <c r="E35" s="26"/>
      <c r="F35" s="26"/>
      <c r="G35" s="37">
        <f>G36</f>
        <v>0</v>
      </c>
      <c r="H35" s="37">
        <f>H36</f>
        <v>0</v>
      </c>
    </row>
    <row r="36" spans="1:8" ht="31.5" hidden="1">
      <c r="A36" s="33" t="s">
        <v>110</v>
      </c>
      <c r="B36" s="28" t="s">
        <v>26</v>
      </c>
      <c r="C36" s="28" t="s">
        <v>108</v>
      </c>
      <c r="D36" s="28" t="s">
        <v>109</v>
      </c>
      <c r="E36" s="26" t="s">
        <v>330</v>
      </c>
      <c r="F36" s="26"/>
      <c r="G36" s="37">
        <f>G37</f>
        <v>0</v>
      </c>
      <c r="H36" s="37">
        <f>H37</f>
        <v>0</v>
      </c>
    </row>
    <row r="37" spans="1:8" ht="31.5" hidden="1">
      <c r="A37" s="33" t="s">
        <v>99</v>
      </c>
      <c r="B37" s="28" t="s">
        <v>26</v>
      </c>
      <c r="C37" s="28" t="s">
        <v>108</v>
      </c>
      <c r="D37" s="28" t="s">
        <v>109</v>
      </c>
      <c r="E37" s="26" t="s">
        <v>330</v>
      </c>
      <c r="F37" s="26">
        <v>244</v>
      </c>
      <c r="G37" s="37">
        <v>0</v>
      </c>
      <c r="H37" s="37">
        <v>0</v>
      </c>
    </row>
    <row r="38" spans="1:8" ht="15.75">
      <c r="A38" s="2" t="s">
        <v>5</v>
      </c>
      <c r="B38" s="28" t="s">
        <v>26</v>
      </c>
      <c r="C38" s="28" t="s">
        <v>111</v>
      </c>
      <c r="D38" s="28" t="s">
        <v>89</v>
      </c>
      <c r="E38" s="26"/>
      <c r="F38" s="26"/>
      <c r="G38" s="37">
        <f>G40</f>
        <v>3002</v>
      </c>
      <c r="H38" s="37">
        <f>H40</f>
        <v>4210.1</v>
      </c>
    </row>
    <row r="39" spans="1:8" ht="15.75">
      <c r="A39" s="2"/>
      <c r="B39" s="28"/>
      <c r="C39" s="28"/>
      <c r="D39" s="28"/>
      <c r="E39" s="26"/>
      <c r="F39" s="26"/>
      <c r="G39" s="37"/>
      <c r="H39" s="37"/>
    </row>
    <row r="40" spans="1:8" ht="31.5">
      <c r="A40" s="33" t="s">
        <v>112</v>
      </c>
      <c r="B40" s="28" t="s">
        <v>26</v>
      </c>
      <c r="C40" s="28" t="s">
        <v>111</v>
      </c>
      <c r="D40" s="28" t="s">
        <v>89</v>
      </c>
      <c r="E40" s="26" t="s">
        <v>331</v>
      </c>
      <c r="F40" s="26"/>
      <c r="G40" s="37">
        <f>G41+G42</f>
        <v>3002</v>
      </c>
      <c r="H40" s="37">
        <f>H41+H42</f>
        <v>4210.1</v>
      </c>
    </row>
    <row r="41" spans="1:8" ht="31.5">
      <c r="A41" s="2" t="s">
        <v>113</v>
      </c>
      <c r="B41" s="28" t="s">
        <v>26</v>
      </c>
      <c r="C41" s="28" t="s">
        <v>111</v>
      </c>
      <c r="D41" s="28" t="s">
        <v>89</v>
      </c>
      <c r="E41" s="26" t="s">
        <v>331</v>
      </c>
      <c r="F41" s="26">
        <v>243</v>
      </c>
      <c r="G41" s="37">
        <v>650</v>
      </c>
      <c r="H41" s="37">
        <v>1700</v>
      </c>
    </row>
    <row r="42" spans="1:8" ht="31.5">
      <c r="A42" s="33" t="s">
        <v>99</v>
      </c>
      <c r="B42" s="28" t="s">
        <v>26</v>
      </c>
      <c r="C42" s="28" t="s">
        <v>111</v>
      </c>
      <c r="D42" s="28" t="s">
        <v>89</v>
      </c>
      <c r="E42" s="26" t="s">
        <v>331</v>
      </c>
      <c r="F42" s="26">
        <v>244</v>
      </c>
      <c r="G42" s="37">
        <v>2352</v>
      </c>
      <c r="H42" s="37">
        <v>2510.1</v>
      </c>
    </row>
    <row r="43" spans="1:8" ht="15.75">
      <c r="A43" s="33" t="s">
        <v>2</v>
      </c>
      <c r="B43" s="28" t="s">
        <v>26</v>
      </c>
      <c r="C43" s="28" t="s">
        <v>108</v>
      </c>
      <c r="D43" s="28" t="s">
        <v>109</v>
      </c>
      <c r="E43" s="30"/>
      <c r="F43" s="30"/>
      <c r="G43" s="37">
        <f>G45</f>
        <v>0</v>
      </c>
      <c r="H43" s="37">
        <f>H45</f>
        <v>0</v>
      </c>
    </row>
    <row r="44" spans="1:8" ht="15.75">
      <c r="A44" s="33"/>
      <c r="B44" s="28"/>
      <c r="C44" s="28"/>
      <c r="D44" s="28"/>
      <c r="E44" s="30"/>
      <c r="F44" s="30"/>
      <c r="G44" s="37"/>
      <c r="H44" s="37"/>
    </row>
    <row r="45" spans="1:8" ht="31.5">
      <c r="A45" s="33" t="s">
        <v>114</v>
      </c>
      <c r="B45" s="28" t="s">
        <v>26</v>
      </c>
      <c r="C45" s="28" t="s">
        <v>108</v>
      </c>
      <c r="D45" s="28" t="s">
        <v>109</v>
      </c>
      <c r="E45" s="26" t="s">
        <v>332</v>
      </c>
      <c r="F45" s="26"/>
      <c r="G45" s="37">
        <f>G46</f>
        <v>0</v>
      </c>
      <c r="H45" s="37">
        <f>H46</f>
        <v>0</v>
      </c>
    </row>
    <row r="46" spans="1:8" ht="31.5">
      <c r="A46" s="33" t="s">
        <v>99</v>
      </c>
      <c r="B46" s="28" t="s">
        <v>26</v>
      </c>
      <c r="C46" s="28" t="s">
        <v>108</v>
      </c>
      <c r="D46" s="28" t="s">
        <v>109</v>
      </c>
      <c r="E46" s="26" t="s">
        <v>332</v>
      </c>
      <c r="F46" s="26">
        <v>244</v>
      </c>
      <c r="G46" s="37">
        <v>0</v>
      </c>
      <c r="H46" s="37">
        <v>0</v>
      </c>
    </row>
    <row r="47" spans="1:8" ht="15.75">
      <c r="A47" s="33" t="s">
        <v>4</v>
      </c>
      <c r="B47" s="28" t="s">
        <v>26</v>
      </c>
      <c r="C47" s="28" t="s">
        <v>111</v>
      </c>
      <c r="D47" s="28" t="s">
        <v>116</v>
      </c>
      <c r="E47" s="30"/>
      <c r="F47" s="30"/>
      <c r="G47" s="37">
        <f>G49</f>
        <v>3750</v>
      </c>
      <c r="H47" s="37">
        <f>H49</f>
        <v>4743.6</v>
      </c>
    </row>
    <row r="48" spans="1:8" ht="15.75">
      <c r="A48" s="33"/>
      <c r="B48" s="28"/>
      <c r="C48" s="28"/>
      <c r="D48" s="28"/>
      <c r="E48" s="30"/>
      <c r="F48" s="30"/>
      <c r="G48" s="37"/>
      <c r="H48" s="37"/>
    </row>
    <row r="49" spans="1:8" ht="31.5">
      <c r="A49" s="33" t="s">
        <v>114</v>
      </c>
      <c r="B49" s="28" t="s">
        <v>26</v>
      </c>
      <c r="C49" s="28" t="s">
        <v>111</v>
      </c>
      <c r="D49" s="28" t="s">
        <v>116</v>
      </c>
      <c r="E49" s="26" t="s">
        <v>332</v>
      </c>
      <c r="F49" s="30"/>
      <c r="G49" s="37">
        <f>G51+G50</f>
        <v>3750</v>
      </c>
      <c r="H49" s="37">
        <f>H51+H50</f>
        <v>4743.6</v>
      </c>
    </row>
    <row r="50" spans="1:8" ht="31.5" hidden="1">
      <c r="A50" s="2" t="s">
        <v>113</v>
      </c>
      <c r="B50" s="28" t="s">
        <v>26</v>
      </c>
      <c r="C50" s="28" t="s">
        <v>111</v>
      </c>
      <c r="D50" s="28" t="s">
        <v>116</v>
      </c>
      <c r="E50" s="26" t="s">
        <v>332</v>
      </c>
      <c r="F50" s="26">
        <v>243</v>
      </c>
      <c r="G50" s="37">
        <v>0</v>
      </c>
      <c r="H50" s="37">
        <v>0</v>
      </c>
    </row>
    <row r="51" spans="1:8" ht="31.5">
      <c r="A51" s="9" t="s">
        <v>379</v>
      </c>
      <c r="B51" s="28" t="s">
        <v>26</v>
      </c>
      <c r="C51" s="28" t="s">
        <v>111</v>
      </c>
      <c r="D51" s="28" t="s">
        <v>116</v>
      </c>
      <c r="E51" s="26" t="s">
        <v>332</v>
      </c>
      <c r="F51" s="36">
        <v>414</v>
      </c>
      <c r="G51" s="37">
        <v>3750</v>
      </c>
      <c r="H51" s="37">
        <v>4743.6</v>
      </c>
    </row>
    <row r="52" spans="1:8" ht="15.75">
      <c r="A52" s="33" t="s">
        <v>4</v>
      </c>
      <c r="B52" s="28" t="s">
        <v>26</v>
      </c>
      <c r="C52" s="28" t="s">
        <v>111</v>
      </c>
      <c r="D52" s="28" t="s">
        <v>116</v>
      </c>
      <c r="E52" s="30"/>
      <c r="F52" s="30"/>
      <c r="G52" s="37">
        <f>G54</f>
        <v>0</v>
      </c>
      <c r="H52" s="37">
        <f>H54</f>
        <v>1970</v>
      </c>
    </row>
    <row r="53" spans="1:8" ht="15.75">
      <c r="A53" s="33"/>
      <c r="B53" s="28"/>
      <c r="C53" s="28"/>
      <c r="D53" s="28"/>
      <c r="E53" s="30"/>
      <c r="F53" s="30"/>
      <c r="G53" s="37"/>
      <c r="H53" s="37"/>
    </row>
    <row r="54" spans="1:8" ht="31.5">
      <c r="A54" s="33" t="s">
        <v>118</v>
      </c>
      <c r="B54" s="28" t="s">
        <v>26</v>
      </c>
      <c r="C54" s="28" t="s">
        <v>111</v>
      </c>
      <c r="D54" s="28" t="s">
        <v>116</v>
      </c>
      <c r="E54" s="26" t="s">
        <v>333</v>
      </c>
      <c r="F54" s="26"/>
      <c r="G54" s="37">
        <f>G55</f>
        <v>0</v>
      </c>
      <c r="H54" s="37">
        <f>H55</f>
        <v>1970</v>
      </c>
    </row>
    <row r="55" spans="1:8" ht="31.5">
      <c r="A55" s="2" t="s">
        <v>113</v>
      </c>
      <c r="B55" s="28" t="s">
        <v>26</v>
      </c>
      <c r="C55" s="28" t="s">
        <v>111</v>
      </c>
      <c r="D55" s="28" t="s">
        <v>116</v>
      </c>
      <c r="E55" s="26" t="s">
        <v>333</v>
      </c>
      <c r="F55" s="26">
        <v>243</v>
      </c>
      <c r="G55" s="37">
        <v>0</v>
      </c>
      <c r="H55" s="37">
        <v>1970</v>
      </c>
    </row>
    <row r="56" spans="1:8" ht="15.75">
      <c r="A56" s="2" t="s">
        <v>3</v>
      </c>
      <c r="B56" s="28" t="s">
        <v>26</v>
      </c>
      <c r="C56" s="28" t="s">
        <v>111</v>
      </c>
      <c r="D56" s="28" t="s">
        <v>88</v>
      </c>
      <c r="E56" s="30"/>
      <c r="F56" s="30"/>
      <c r="G56" s="37">
        <f>G58</f>
        <v>400</v>
      </c>
      <c r="H56" s="37">
        <f>H58</f>
        <v>5024.3</v>
      </c>
    </row>
    <row r="57" spans="1:8" ht="15.75">
      <c r="A57" s="2"/>
      <c r="B57" s="28"/>
      <c r="C57" s="28"/>
      <c r="D57" s="28"/>
      <c r="E57" s="30"/>
      <c r="F57" s="30"/>
      <c r="G57" s="37"/>
      <c r="H57" s="37"/>
    </row>
    <row r="58" spans="1:8" ht="31.5">
      <c r="A58" s="33" t="s">
        <v>119</v>
      </c>
      <c r="B58" s="28" t="s">
        <v>26</v>
      </c>
      <c r="C58" s="28" t="s">
        <v>111</v>
      </c>
      <c r="D58" s="28" t="s">
        <v>88</v>
      </c>
      <c r="E58" s="26" t="s">
        <v>334</v>
      </c>
      <c r="F58" s="26"/>
      <c r="G58" s="37">
        <f>G59</f>
        <v>400</v>
      </c>
      <c r="H58" s="37">
        <f>H59</f>
        <v>5024.3</v>
      </c>
    </row>
    <row r="59" spans="1:8" ht="48.75" customHeight="1">
      <c r="A59" s="2" t="s">
        <v>120</v>
      </c>
      <c r="B59" s="28" t="s">
        <v>26</v>
      </c>
      <c r="C59" s="28" t="s">
        <v>111</v>
      </c>
      <c r="D59" s="28" t="s">
        <v>88</v>
      </c>
      <c r="E59" s="26" t="s">
        <v>334</v>
      </c>
      <c r="F59" s="26">
        <v>810</v>
      </c>
      <c r="G59" s="37">
        <v>400</v>
      </c>
      <c r="H59" s="37">
        <v>5024.3</v>
      </c>
    </row>
    <row r="60" spans="1:8" ht="15.75" hidden="1">
      <c r="A60" s="2" t="s">
        <v>5</v>
      </c>
      <c r="B60" s="28" t="s">
        <v>26</v>
      </c>
      <c r="C60" s="28" t="s">
        <v>111</v>
      </c>
      <c r="D60" s="28" t="s">
        <v>89</v>
      </c>
      <c r="E60" s="30"/>
      <c r="F60" s="30"/>
      <c r="G60" s="37">
        <f>G61</f>
        <v>0</v>
      </c>
      <c r="H60" s="37">
        <f>H61</f>
        <v>0</v>
      </c>
    </row>
    <row r="61" spans="1:8" ht="31.5" hidden="1">
      <c r="A61" s="33" t="s">
        <v>119</v>
      </c>
      <c r="B61" s="28" t="s">
        <v>26</v>
      </c>
      <c r="C61" s="28" t="s">
        <v>111</v>
      </c>
      <c r="D61" s="28" t="s">
        <v>89</v>
      </c>
      <c r="E61" s="26" t="s">
        <v>334</v>
      </c>
      <c r="F61" s="30"/>
      <c r="G61" s="37">
        <f>G62</f>
        <v>0</v>
      </c>
      <c r="H61" s="37">
        <f>H62</f>
        <v>0</v>
      </c>
    </row>
    <row r="62" spans="1:8" ht="31.5" hidden="1">
      <c r="A62" s="33" t="s">
        <v>99</v>
      </c>
      <c r="B62" s="28" t="s">
        <v>26</v>
      </c>
      <c r="C62" s="28" t="s">
        <v>111</v>
      </c>
      <c r="D62" s="28" t="s">
        <v>89</v>
      </c>
      <c r="E62" s="26" t="s">
        <v>334</v>
      </c>
      <c r="F62" s="26">
        <v>244</v>
      </c>
      <c r="G62" s="37">
        <v>0</v>
      </c>
      <c r="H62" s="37">
        <v>0</v>
      </c>
    </row>
    <row r="63" spans="1:8" ht="15.75">
      <c r="A63" s="2" t="s">
        <v>3</v>
      </c>
      <c r="B63" s="28" t="s">
        <v>26</v>
      </c>
      <c r="C63" s="28" t="s">
        <v>111</v>
      </c>
      <c r="D63" s="28" t="s">
        <v>88</v>
      </c>
      <c r="E63" s="37"/>
      <c r="F63" s="37"/>
      <c r="G63" s="37">
        <f>G65</f>
        <v>2208</v>
      </c>
      <c r="H63" s="37">
        <f>H65</f>
        <v>2258</v>
      </c>
    </row>
    <row r="64" spans="1:8" ht="31.5">
      <c r="A64" s="2" t="s">
        <v>396</v>
      </c>
      <c r="B64" s="28" t="s">
        <v>26</v>
      </c>
      <c r="C64" s="81" t="s">
        <v>111</v>
      </c>
      <c r="D64" s="81" t="s">
        <v>88</v>
      </c>
      <c r="E64" s="80" t="s">
        <v>395</v>
      </c>
      <c r="F64" s="37"/>
      <c r="G64" s="37">
        <f>G65</f>
        <v>2208</v>
      </c>
      <c r="H64" s="37">
        <f>H65</f>
        <v>2258</v>
      </c>
    </row>
    <row r="65" spans="1:8" ht="31.5">
      <c r="A65" s="2" t="s">
        <v>121</v>
      </c>
      <c r="B65" s="28" t="s">
        <v>26</v>
      </c>
      <c r="C65" s="28" t="s">
        <v>111</v>
      </c>
      <c r="D65" s="28" t="s">
        <v>88</v>
      </c>
      <c r="E65" s="80" t="s">
        <v>397</v>
      </c>
      <c r="F65" s="26"/>
      <c r="G65" s="37">
        <f>G67+G66</f>
        <v>2208</v>
      </c>
      <c r="H65" s="37">
        <f>H67+H66</f>
        <v>2258</v>
      </c>
    </row>
    <row r="66" spans="1:8" ht="31.5">
      <c r="A66" s="33" t="s">
        <v>99</v>
      </c>
      <c r="B66" s="28" t="s">
        <v>26</v>
      </c>
      <c r="C66" s="28" t="s">
        <v>111</v>
      </c>
      <c r="D66" s="28" t="s">
        <v>88</v>
      </c>
      <c r="E66" s="80" t="s">
        <v>397</v>
      </c>
      <c r="F66" s="26">
        <v>244</v>
      </c>
      <c r="G66" s="37">
        <v>150</v>
      </c>
      <c r="H66" s="37">
        <v>200</v>
      </c>
    </row>
    <row r="67" spans="1:8" ht="15.75">
      <c r="A67" s="27" t="s">
        <v>380</v>
      </c>
      <c r="B67" s="28" t="s">
        <v>26</v>
      </c>
      <c r="C67" s="28" t="s">
        <v>111</v>
      </c>
      <c r="D67" s="28" t="s">
        <v>88</v>
      </c>
      <c r="E67" s="80" t="s">
        <v>397</v>
      </c>
      <c r="F67" s="26">
        <v>853</v>
      </c>
      <c r="G67" s="37">
        <v>2058</v>
      </c>
      <c r="H67" s="37">
        <v>2058</v>
      </c>
    </row>
    <row r="68" spans="1:8" ht="51" customHeight="1">
      <c r="A68" s="39" t="s">
        <v>362</v>
      </c>
      <c r="B68" s="28" t="s">
        <v>26</v>
      </c>
      <c r="C68" s="28"/>
      <c r="D68" s="28"/>
      <c r="E68" s="26" t="s">
        <v>125</v>
      </c>
      <c r="F68" s="26"/>
      <c r="G68" s="37">
        <f>G69+G88+G97+G111+G123+G131</f>
        <v>6450.5</v>
      </c>
      <c r="H68" s="37">
        <f>H69+H88+H97+H111+H123+H131</f>
        <v>6775</v>
      </c>
    </row>
    <row r="69" spans="1:8" ht="63">
      <c r="A69" s="34" t="s">
        <v>126</v>
      </c>
      <c r="B69" s="28" t="s">
        <v>26</v>
      </c>
      <c r="C69" s="28"/>
      <c r="D69" s="28"/>
      <c r="E69" s="35" t="s">
        <v>127</v>
      </c>
      <c r="F69" s="35"/>
      <c r="G69" s="140">
        <f>G70+G80+G83</f>
        <v>3014</v>
      </c>
      <c r="H69" s="140">
        <f>H70+H80+H83</f>
        <v>3138</v>
      </c>
    </row>
    <row r="70" spans="1:8" ht="15.75">
      <c r="A70" s="27" t="s">
        <v>1</v>
      </c>
      <c r="B70" s="28" t="s">
        <v>26</v>
      </c>
      <c r="C70" s="28" t="s">
        <v>88</v>
      </c>
      <c r="D70" s="28" t="s">
        <v>128</v>
      </c>
      <c r="E70" s="35"/>
      <c r="F70" s="35"/>
      <c r="G70" s="37">
        <f>G71+G74+G76+G78</f>
        <v>2794</v>
      </c>
      <c r="H70" s="37">
        <f>H71+H74+H76+H78</f>
        <v>2908</v>
      </c>
    </row>
    <row r="71" spans="1:8" ht="33" customHeight="1">
      <c r="A71" s="33" t="s">
        <v>129</v>
      </c>
      <c r="B71" s="28" t="s">
        <v>26</v>
      </c>
      <c r="C71" s="28" t="s">
        <v>88</v>
      </c>
      <c r="D71" s="28" t="s">
        <v>128</v>
      </c>
      <c r="E71" s="26" t="s">
        <v>130</v>
      </c>
      <c r="F71" s="26"/>
      <c r="G71" s="37">
        <f>G72+G73</f>
        <v>2629</v>
      </c>
      <c r="H71" s="37">
        <f>H72+H73</f>
        <v>2743</v>
      </c>
    </row>
    <row r="72" spans="1:8" ht="31.5">
      <c r="A72" s="27" t="s">
        <v>99</v>
      </c>
      <c r="B72" s="28" t="s">
        <v>26</v>
      </c>
      <c r="C72" s="28" t="s">
        <v>88</v>
      </c>
      <c r="D72" s="28" t="s">
        <v>128</v>
      </c>
      <c r="E72" s="26" t="s">
        <v>130</v>
      </c>
      <c r="F72" s="26">
        <v>244</v>
      </c>
      <c r="G72" s="37">
        <v>2619</v>
      </c>
      <c r="H72" s="37">
        <v>2733</v>
      </c>
    </row>
    <row r="73" spans="1:8" ht="15.75">
      <c r="A73" s="2" t="s">
        <v>131</v>
      </c>
      <c r="B73" s="28" t="s">
        <v>26</v>
      </c>
      <c r="C73" s="28" t="s">
        <v>88</v>
      </c>
      <c r="D73" s="28" t="s">
        <v>128</v>
      </c>
      <c r="E73" s="26" t="s">
        <v>130</v>
      </c>
      <c r="F73" s="26">
        <v>350</v>
      </c>
      <c r="G73" s="37">
        <v>10</v>
      </c>
      <c r="H73" s="37">
        <v>10</v>
      </c>
    </row>
    <row r="74" spans="1:8" ht="31.5">
      <c r="A74" s="33" t="s">
        <v>132</v>
      </c>
      <c r="B74" s="28" t="s">
        <v>26</v>
      </c>
      <c r="C74" s="28" t="s">
        <v>88</v>
      </c>
      <c r="D74" s="28" t="s">
        <v>128</v>
      </c>
      <c r="E74" s="26" t="s">
        <v>133</v>
      </c>
      <c r="F74" s="26"/>
      <c r="G74" s="37">
        <f>G75</f>
        <v>155</v>
      </c>
      <c r="H74" s="37">
        <f>H75</f>
        <v>155</v>
      </c>
    </row>
    <row r="75" spans="1:8" ht="31.5">
      <c r="A75" s="27" t="s">
        <v>99</v>
      </c>
      <c r="B75" s="28" t="s">
        <v>26</v>
      </c>
      <c r="C75" s="28" t="s">
        <v>88</v>
      </c>
      <c r="D75" s="28" t="s">
        <v>128</v>
      </c>
      <c r="E75" s="26" t="s">
        <v>133</v>
      </c>
      <c r="F75" s="26">
        <v>244</v>
      </c>
      <c r="G75" s="37">
        <v>155</v>
      </c>
      <c r="H75" s="37">
        <v>155</v>
      </c>
    </row>
    <row r="76" spans="1:8" ht="17.25" customHeight="1" hidden="1">
      <c r="A76" s="33" t="s">
        <v>134</v>
      </c>
      <c r="B76" s="28" t="s">
        <v>26</v>
      </c>
      <c r="C76" s="28" t="s">
        <v>88</v>
      </c>
      <c r="D76" s="28" t="s">
        <v>128</v>
      </c>
      <c r="E76" s="26" t="s">
        <v>135</v>
      </c>
      <c r="F76" s="26"/>
      <c r="G76" s="137">
        <f>G77</f>
        <v>0</v>
      </c>
      <c r="H76" s="137">
        <f>H77</f>
        <v>0</v>
      </c>
    </row>
    <row r="77" spans="1:8" ht="31.5" hidden="1">
      <c r="A77" s="27" t="s">
        <v>99</v>
      </c>
      <c r="B77" s="28" t="s">
        <v>26</v>
      </c>
      <c r="C77" s="28" t="s">
        <v>88</v>
      </c>
      <c r="D77" s="28" t="s">
        <v>128</v>
      </c>
      <c r="E77" s="26" t="s">
        <v>135</v>
      </c>
      <c r="F77" s="26">
        <v>244</v>
      </c>
      <c r="G77" s="137">
        <v>0</v>
      </c>
      <c r="H77" s="137">
        <v>0</v>
      </c>
    </row>
    <row r="78" spans="1:8" ht="15.75">
      <c r="A78" s="33" t="s">
        <v>136</v>
      </c>
      <c r="B78" s="28" t="s">
        <v>26</v>
      </c>
      <c r="C78" s="28" t="s">
        <v>88</v>
      </c>
      <c r="D78" s="28" t="s">
        <v>128</v>
      </c>
      <c r="E78" s="26" t="s">
        <v>137</v>
      </c>
      <c r="F78" s="26"/>
      <c r="G78" s="37">
        <f>G79</f>
        <v>10</v>
      </c>
      <c r="H78" s="37">
        <f>H79</f>
        <v>10</v>
      </c>
    </row>
    <row r="79" spans="1:8" ht="15.75">
      <c r="A79" s="2" t="s">
        <v>131</v>
      </c>
      <c r="B79" s="28" t="s">
        <v>26</v>
      </c>
      <c r="C79" s="28" t="s">
        <v>88</v>
      </c>
      <c r="D79" s="28" t="s">
        <v>128</v>
      </c>
      <c r="E79" s="26" t="s">
        <v>137</v>
      </c>
      <c r="F79" s="26">
        <v>350</v>
      </c>
      <c r="G79" s="37">
        <v>10</v>
      </c>
      <c r="H79" s="37">
        <v>10</v>
      </c>
    </row>
    <row r="80" spans="1:8" ht="15.75">
      <c r="A80" s="27" t="s">
        <v>5</v>
      </c>
      <c r="B80" s="28"/>
      <c r="C80" s="28" t="s">
        <v>111</v>
      </c>
      <c r="D80" s="28" t="s">
        <v>89</v>
      </c>
      <c r="E80" s="26"/>
      <c r="F80" s="26"/>
      <c r="G80" s="37">
        <f>G81</f>
        <v>220</v>
      </c>
      <c r="H80" s="37">
        <f>H81</f>
        <v>230</v>
      </c>
    </row>
    <row r="81" spans="1:8" ht="15.75">
      <c r="A81" s="33" t="s">
        <v>136</v>
      </c>
      <c r="B81" s="28" t="s">
        <v>26</v>
      </c>
      <c r="C81" s="28" t="s">
        <v>111</v>
      </c>
      <c r="D81" s="28" t="s">
        <v>89</v>
      </c>
      <c r="E81" s="26" t="s">
        <v>137</v>
      </c>
      <c r="F81" s="26"/>
      <c r="G81" s="37">
        <f>G82</f>
        <v>220</v>
      </c>
      <c r="H81" s="37">
        <f>H82</f>
        <v>230</v>
      </c>
    </row>
    <row r="82" spans="1:8" ht="31.5">
      <c r="A82" s="27" t="s">
        <v>99</v>
      </c>
      <c r="B82" s="28" t="s">
        <v>26</v>
      </c>
      <c r="C82" s="28" t="s">
        <v>111</v>
      </c>
      <c r="D82" s="28" t="s">
        <v>89</v>
      </c>
      <c r="E82" s="26" t="s">
        <v>137</v>
      </c>
      <c r="F82" s="26">
        <v>244</v>
      </c>
      <c r="G82" s="37">
        <v>220</v>
      </c>
      <c r="H82" s="37">
        <v>230</v>
      </c>
    </row>
    <row r="83" spans="1:8" ht="15.75">
      <c r="A83" s="27" t="s">
        <v>1</v>
      </c>
      <c r="B83" s="28"/>
      <c r="C83" s="28" t="s">
        <v>88</v>
      </c>
      <c r="D83" s="28" t="s">
        <v>128</v>
      </c>
      <c r="E83" s="26"/>
      <c r="F83" s="26"/>
      <c r="G83" s="37">
        <f>G84+G86</f>
        <v>0</v>
      </c>
      <c r="H83" s="37">
        <f>H84+H86</f>
        <v>0</v>
      </c>
    </row>
    <row r="84" spans="1:8" ht="15.75">
      <c r="A84" s="33" t="s">
        <v>138</v>
      </c>
      <c r="B84" s="28" t="s">
        <v>26</v>
      </c>
      <c r="C84" s="28" t="s">
        <v>88</v>
      </c>
      <c r="D84" s="28" t="s">
        <v>128</v>
      </c>
      <c r="E84" s="26" t="s">
        <v>139</v>
      </c>
      <c r="F84" s="26"/>
      <c r="G84" s="37">
        <f>G85</f>
        <v>0</v>
      </c>
      <c r="H84" s="37">
        <f>H85</f>
        <v>0</v>
      </c>
    </row>
    <row r="85" spans="1:8" ht="31.5">
      <c r="A85" s="27" t="s">
        <v>99</v>
      </c>
      <c r="B85" s="28" t="s">
        <v>26</v>
      </c>
      <c r="C85" s="28" t="s">
        <v>88</v>
      </c>
      <c r="D85" s="28" t="s">
        <v>128</v>
      </c>
      <c r="E85" s="26" t="s">
        <v>139</v>
      </c>
      <c r="F85" s="26">
        <v>244</v>
      </c>
      <c r="G85" s="37">
        <v>0</v>
      </c>
      <c r="H85" s="37">
        <v>0</v>
      </c>
    </row>
    <row r="86" spans="1:8" ht="31.5">
      <c r="A86" s="33" t="s">
        <v>140</v>
      </c>
      <c r="B86" s="28" t="s">
        <v>26</v>
      </c>
      <c r="C86" s="28" t="s">
        <v>88</v>
      </c>
      <c r="D86" s="28" t="s">
        <v>128</v>
      </c>
      <c r="E86" s="26" t="s">
        <v>141</v>
      </c>
      <c r="F86" s="26"/>
      <c r="G86" s="37">
        <f>G87</f>
        <v>0</v>
      </c>
      <c r="H86" s="37">
        <f>H87</f>
        <v>0</v>
      </c>
    </row>
    <row r="87" spans="1:8" ht="31.5">
      <c r="A87" s="27" t="s">
        <v>99</v>
      </c>
      <c r="B87" s="28" t="s">
        <v>26</v>
      </c>
      <c r="C87" s="28" t="s">
        <v>88</v>
      </c>
      <c r="D87" s="28" t="s">
        <v>128</v>
      </c>
      <c r="E87" s="26" t="s">
        <v>141</v>
      </c>
      <c r="F87" s="26">
        <v>244</v>
      </c>
      <c r="G87" s="37">
        <v>0</v>
      </c>
      <c r="H87" s="37">
        <v>0</v>
      </c>
    </row>
    <row r="88" spans="1:8" ht="63">
      <c r="A88" s="34" t="s">
        <v>363</v>
      </c>
      <c r="B88" s="40" t="s">
        <v>26</v>
      </c>
      <c r="C88" s="41"/>
      <c r="D88" s="41"/>
      <c r="E88" s="35" t="s">
        <v>142</v>
      </c>
      <c r="F88" s="26"/>
      <c r="G88" s="140">
        <f>G89</f>
        <v>736</v>
      </c>
      <c r="H88" s="140">
        <f>H89</f>
        <v>767</v>
      </c>
    </row>
    <row r="89" spans="1:8" ht="15.75">
      <c r="A89" s="8" t="s">
        <v>28</v>
      </c>
      <c r="B89" s="28" t="s">
        <v>26</v>
      </c>
      <c r="C89" s="28" t="s">
        <v>143</v>
      </c>
      <c r="D89" s="28" t="s">
        <v>111</v>
      </c>
      <c r="E89" s="42"/>
      <c r="F89" s="26"/>
      <c r="G89" s="37">
        <f>G90+G93+G95</f>
        <v>736</v>
      </c>
      <c r="H89" s="37">
        <f>H90+H93+H95</f>
        <v>767</v>
      </c>
    </row>
    <row r="90" spans="1:8" ht="15.75">
      <c r="A90" s="33" t="s">
        <v>144</v>
      </c>
      <c r="B90" s="28" t="s">
        <v>26</v>
      </c>
      <c r="C90" s="28" t="s">
        <v>143</v>
      </c>
      <c r="D90" s="28" t="s">
        <v>111</v>
      </c>
      <c r="E90" s="26" t="s">
        <v>145</v>
      </c>
      <c r="F90" s="26"/>
      <c r="G90" s="37">
        <f>G91+G92</f>
        <v>549</v>
      </c>
      <c r="H90" s="37">
        <f>H91+H92</f>
        <v>562</v>
      </c>
    </row>
    <row r="91" spans="1:8" ht="31.5">
      <c r="A91" s="27" t="s">
        <v>99</v>
      </c>
      <c r="B91" s="28" t="s">
        <v>26</v>
      </c>
      <c r="C91" s="28" t="s">
        <v>143</v>
      </c>
      <c r="D91" s="28" t="s">
        <v>111</v>
      </c>
      <c r="E91" s="26" t="s">
        <v>145</v>
      </c>
      <c r="F91" s="26">
        <v>244</v>
      </c>
      <c r="G91" s="37">
        <v>549</v>
      </c>
      <c r="H91" s="37">
        <v>562</v>
      </c>
    </row>
    <row r="92" spans="1:8" ht="15.75" hidden="1">
      <c r="A92" s="2" t="s">
        <v>146</v>
      </c>
      <c r="B92" s="28" t="s">
        <v>26</v>
      </c>
      <c r="C92" s="28" t="s">
        <v>143</v>
      </c>
      <c r="D92" s="28" t="s">
        <v>111</v>
      </c>
      <c r="E92" s="26" t="s">
        <v>145</v>
      </c>
      <c r="F92" s="26">
        <v>852</v>
      </c>
      <c r="G92" s="37">
        <v>0</v>
      </c>
      <c r="H92" s="37">
        <v>0</v>
      </c>
    </row>
    <row r="93" spans="1:8" ht="15.75">
      <c r="A93" s="33" t="s">
        <v>147</v>
      </c>
      <c r="B93" s="28" t="s">
        <v>26</v>
      </c>
      <c r="C93" s="28" t="s">
        <v>143</v>
      </c>
      <c r="D93" s="28" t="s">
        <v>111</v>
      </c>
      <c r="E93" s="26" t="s">
        <v>148</v>
      </c>
      <c r="F93" s="26"/>
      <c r="G93" s="37">
        <f>G94</f>
        <v>110</v>
      </c>
      <c r="H93" s="37">
        <f>H94</f>
        <v>115</v>
      </c>
    </row>
    <row r="94" spans="1:8" ht="31.5">
      <c r="A94" s="27" t="s">
        <v>99</v>
      </c>
      <c r="B94" s="28" t="s">
        <v>26</v>
      </c>
      <c r="C94" s="28" t="s">
        <v>143</v>
      </c>
      <c r="D94" s="28" t="s">
        <v>111</v>
      </c>
      <c r="E94" s="26" t="s">
        <v>148</v>
      </c>
      <c r="F94" s="26">
        <v>244</v>
      </c>
      <c r="G94" s="37">
        <v>110</v>
      </c>
      <c r="H94" s="37">
        <v>115</v>
      </c>
    </row>
    <row r="95" spans="1:8" ht="31.5">
      <c r="A95" s="33" t="s">
        <v>544</v>
      </c>
      <c r="B95" s="28" t="s">
        <v>26</v>
      </c>
      <c r="C95" s="28" t="s">
        <v>143</v>
      </c>
      <c r="D95" s="28" t="s">
        <v>111</v>
      </c>
      <c r="E95" s="26" t="s">
        <v>149</v>
      </c>
      <c r="F95" s="26"/>
      <c r="G95" s="143">
        <f>G96</f>
        <v>77</v>
      </c>
      <c r="H95" s="143">
        <f>H96</f>
        <v>90</v>
      </c>
    </row>
    <row r="96" spans="1:8" ht="31.5">
      <c r="A96" s="27" t="s">
        <v>99</v>
      </c>
      <c r="B96" s="28" t="s">
        <v>26</v>
      </c>
      <c r="C96" s="28" t="s">
        <v>143</v>
      </c>
      <c r="D96" s="28" t="s">
        <v>111</v>
      </c>
      <c r="E96" s="26" t="s">
        <v>149</v>
      </c>
      <c r="F96" s="26">
        <v>244</v>
      </c>
      <c r="G96" s="37">
        <v>77</v>
      </c>
      <c r="H96" s="37">
        <v>90</v>
      </c>
    </row>
    <row r="97" spans="1:8" ht="47.25">
      <c r="A97" s="34" t="s">
        <v>150</v>
      </c>
      <c r="B97" s="28" t="s">
        <v>26</v>
      </c>
      <c r="C97" s="43"/>
      <c r="D97" s="43"/>
      <c r="E97" s="35" t="s">
        <v>151</v>
      </c>
      <c r="F97" s="35"/>
      <c r="G97" s="140">
        <f>G98</f>
        <v>1438</v>
      </c>
      <c r="H97" s="140">
        <f>H98</f>
        <v>1507</v>
      </c>
    </row>
    <row r="98" spans="1:8" ht="15.75">
      <c r="A98" s="33" t="s">
        <v>25</v>
      </c>
      <c r="B98" s="28" t="s">
        <v>26</v>
      </c>
      <c r="C98" s="28" t="s">
        <v>152</v>
      </c>
      <c r="D98" s="28" t="s">
        <v>152</v>
      </c>
      <c r="E98" s="42"/>
      <c r="F98" s="42"/>
      <c r="G98" s="37">
        <f>G99+G101+G104+G107+G109</f>
        <v>1438</v>
      </c>
      <c r="H98" s="37">
        <f>H99+H101+H104+H107+H109</f>
        <v>1507</v>
      </c>
    </row>
    <row r="99" spans="1:8" ht="31.5">
      <c r="A99" s="33" t="s">
        <v>153</v>
      </c>
      <c r="B99" s="28" t="s">
        <v>26</v>
      </c>
      <c r="C99" s="28" t="s">
        <v>152</v>
      </c>
      <c r="D99" s="28" t="s">
        <v>152</v>
      </c>
      <c r="E99" s="26" t="s">
        <v>154</v>
      </c>
      <c r="F99" s="26"/>
      <c r="G99" s="37">
        <f>G100</f>
        <v>49</v>
      </c>
      <c r="H99" s="37">
        <f>H100</f>
        <v>50</v>
      </c>
    </row>
    <row r="100" spans="1:8" ht="31.5">
      <c r="A100" s="27" t="s">
        <v>99</v>
      </c>
      <c r="B100" s="28" t="s">
        <v>26</v>
      </c>
      <c r="C100" s="28" t="s">
        <v>152</v>
      </c>
      <c r="D100" s="28" t="s">
        <v>152</v>
      </c>
      <c r="E100" s="26" t="s">
        <v>154</v>
      </c>
      <c r="F100" s="26">
        <v>244</v>
      </c>
      <c r="G100" s="37">
        <v>49</v>
      </c>
      <c r="H100" s="37">
        <v>50</v>
      </c>
    </row>
    <row r="101" spans="1:8" ht="63">
      <c r="A101" s="33" t="s">
        <v>155</v>
      </c>
      <c r="B101" s="28" t="s">
        <v>26</v>
      </c>
      <c r="C101" s="28" t="s">
        <v>152</v>
      </c>
      <c r="D101" s="28" t="s">
        <v>152</v>
      </c>
      <c r="E101" s="26" t="s">
        <v>156</v>
      </c>
      <c r="F101" s="26"/>
      <c r="G101" s="37">
        <f>G102+G103</f>
        <v>217</v>
      </c>
      <c r="H101" s="37">
        <f>H102+H103</f>
        <v>225</v>
      </c>
    </row>
    <row r="102" spans="1:8" ht="15.75" hidden="1">
      <c r="A102" s="2" t="s">
        <v>157</v>
      </c>
      <c r="B102" s="28" t="s">
        <v>26</v>
      </c>
      <c r="C102" s="28" t="s">
        <v>152</v>
      </c>
      <c r="D102" s="28" t="s">
        <v>152</v>
      </c>
      <c r="E102" s="26" t="s">
        <v>156</v>
      </c>
      <c r="F102" s="26">
        <v>111</v>
      </c>
      <c r="G102" s="37">
        <v>0</v>
      </c>
      <c r="H102" s="37">
        <v>0</v>
      </c>
    </row>
    <row r="103" spans="1:8" ht="31.5">
      <c r="A103" s="27" t="s">
        <v>99</v>
      </c>
      <c r="B103" s="28" t="s">
        <v>26</v>
      </c>
      <c r="C103" s="28" t="s">
        <v>152</v>
      </c>
      <c r="D103" s="28" t="s">
        <v>152</v>
      </c>
      <c r="E103" s="26" t="s">
        <v>156</v>
      </c>
      <c r="F103" s="26">
        <v>244</v>
      </c>
      <c r="G103" s="37">
        <v>217</v>
      </c>
      <c r="H103" s="37">
        <v>225</v>
      </c>
    </row>
    <row r="104" spans="1:8" ht="47.25">
      <c r="A104" s="33" t="s">
        <v>158</v>
      </c>
      <c r="B104" s="28" t="s">
        <v>26</v>
      </c>
      <c r="C104" s="28" t="s">
        <v>152</v>
      </c>
      <c r="D104" s="28" t="s">
        <v>152</v>
      </c>
      <c r="E104" s="26" t="s">
        <v>159</v>
      </c>
      <c r="F104" s="26"/>
      <c r="G104" s="37">
        <f>G105+G106</f>
        <v>435</v>
      </c>
      <c r="H104" s="37">
        <f>H105+H106</f>
        <v>465</v>
      </c>
    </row>
    <row r="105" spans="1:8" ht="15.75">
      <c r="A105" s="2" t="s">
        <v>131</v>
      </c>
      <c r="B105" s="28" t="s">
        <v>26</v>
      </c>
      <c r="C105" s="28" t="s">
        <v>152</v>
      </c>
      <c r="D105" s="28" t="s">
        <v>152</v>
      </c>
      <c r="E105" s="26" t="s">
        <v>159</v>
      </c>
      <c r="F105" s="26">
        <v>350</v>
      </c>
      <c r="G105" s="37">
        <v>50</v>
      </c>
      <c r="H105" s="37">
        <v>60</v>
      </c>
    </row>
    <row r="106" spans="1:8" ht="31.5">
      <c r="A106" s="27" t="s">
        <v>99</v>
      </c>
      <c r="B106" s="28" t="s">
        <v>26</v>
      </c>
      <c r="C106" s="28" t="s">
        <v>152</v>
      </c>
      <c r="D106" s="28" t="s">
        <v>152</v>
      </c>
      <c r="E106" s="26" t="s">
        <v>159</v>
      </c>
      <c r="F106" s="26">
        <v>244</v>
      </c>
      <c r="G106" s="37">
        <v>385</v>
      </c>
      <c r="H106" s="37">
        <v>405</v>
      </c>
    </row>
    <row r="107" spans="1:8" ht="15.75">
      <c r="A107" s="33" t="s">
        <v>160</v>
      </c>
      <c r="B107" s="28" t="s">
        <v>26</v>
      </c>
      <c r="C107" s="28" t="s">
        <v>152</v>
      </c>
      <c r="D107" s="28" t="s">
        <v>152</v>
      </c>
      <c r="E107" s="26" t="s">
        <v>161</v>
      </c>
      <c r="F107" s="26"/>
      <c r="G107" s="37">
        <f>G108</f>
        <v>250</v>
      </c>
      <c r="H107" s="37">
        <f>H108</f>
        <v>260</v>
      </c>
    </row>
    <row r="108" spans="1:8" ht="31.5">
      <c r="A108" s="27" t="s">
        <v>99</v>
      </c>
      <c r="B108" s="28" t="s">
        <v>26</v>
      </c>
      <c r="C108" s="28" t="s">
        <v>152</v>
      </c>
      <c r="D108" s="28" t="s">
        <v>152</v>
      </c>
      <c r="E108" s="26" t="s">
        <v>161</v>
      </c>
      <c r="F108" s="26">
        <v>244</v>
      </c>
      <c r="G108" s="37">
        <v>250</v>
      </c>
      <c r="H108" s="37">
        <v>260</v>
      </c>
    </row>
    <row r="109" spans="1:8" ht="31.5">
      <c r="A109" s="33" t="s">
        <v>162</v>
      </c>
      <c r="B109" s="28" t="s">
        <v>26</v>
      </c>
      <c r="C109" s="28" t="s">
        <v>152</v>
      </c>
      <c r="D109" s="28" t="s">
        <v>152</v>
      </c>
      <c r="E109" s="26" t="s">
        <v>163</v>
      </c>
      <c r="F109" s="26"/>
      <c r="G109" s="37">
        <f>G110</f>
        <v>487</v>
      </c>
      <c r="H109" s="37">
        <f>H110</f>
        <v>507</v>
      </c>
    </row>
    <row r="110" spans="1:8" ht="31.5">
      <c r="A110" s="27" t="s">
        <v>99</v>
      </c>
      <c r="B110" s="28" t="s">
        <v>26</v>
      </c>
      <c r="C110" s="28" t="s">
        <v>152</v>
      </c>
      <c r="D110" s="28" t="s">
        <v>152</v>
      </c>
      <c r="E110" s="26" t="s">
        <v>163</v>
      </c>
      <c r="F110" s="26">
        <v>244</v>
      </c>
      <c r="G110" s="37">
        <v>487</v>
      </c>
      <c r="H110" s="37">
        <v>507</v>
      </c>
    </row>
    <row r="111" spans="1:8" ht="63">
      <c r="A111" s="34" t="s">
        <v>545</v>
      </c>
      <c r="B111" s="28" t="s">
        <v>26</v>
      </c>
      <c r="C111" s="43"/>
      <c r="D111" s="43"/>
      <c r="E111" s="35" t="s">
        <v>164</v>
      </c>
      <c r="F111" s="35"/>
      <c r="G111" s="140">
        <f>G112</f>
        <v>211.5</v>
      </c>
      <c r="H111" s="140">
        <f>H112</f>
        <v>234.5</v>
      </c>
    </row>
    <row r="112" spans="1:8" ht="15.75">
      <c r="A112" s="33" t="s">
        <v>25</v>
      </c>
      <c r="B112" s="28" t="s">
        <v>26</v>
      </c>
      <c r="C112" s="28" t="s">
        <v>152</v>
      </c>
      <c r="D112" s="28" t="s">
        <v>152</v>
      </c>
      <c r="E112" s="42"/>
      <c r="F112" s="42"/>
      <c r="G112" s="37">
        <f>G113+G115+G117+G119+G121</f>
        <v>211.5</v>
      </c>
      <c r="H112" s="37">
        <f>H113+H115+H117+H119+H121</f>
        <v>234.5</v>
      </c>
    </row>
    <row r="113" spans="1:8" ht="47.25">
      <c r="A113" s="33" t="s">
        <v>165</v>
      </c>
      <c r="B113" s="28" t="s">
        <v>26</v>
      </c>
      <c r="C113" s="28" t="s">
        <v>152</v>
      </c>
      <c r="D113" s="28" t="s">
        <v>152</v>
      </c>
      <c r="E113" s="26" t="s">
        <v>166</v>
      </c>
      <c r="F113" s="26"/>
      <c r="G113" s="37">
        <f>G114</f>
        <v>6</v>
      </c>
      <c r="H113" s="37">
        <f>H114</f>
        <v>6</v>
      </c>
    </row>
    <row r="114" spans="1:8" ht="31.5">
      <c r="A114" s="27" t="s">
        <v>99</v>
      </c>
      <c r="B114" s="28" t="s">
        <v>26</v>
      </c>
      <c r="C114" s="28" t="s">
        <v>152</v>
      </c>
      <c r="D114" s="28" t="s">
        <v>152</v>
      </c>
      <c r="E114" s="26" t="s">
        <v>166</v>
      </c>
      <c r="F114" s="26">
        <v>244</v>
      </c>
      <c r="G114" s="37">
        <v>6</v>
      </c>
      <c r="H114" s="37">
        <v>6</v>
      </c>
    </row>
    <row r="115" spans="1:8" ht="31.5">
      <c r="A115" s="33" t="s">
        <v>167</v>
      </c>
      <c r="B115" s="28" t="s">
        <v>26</v>
      </c>
      <c r="C115" s="28" t="s">
        <v>152</v>
      </c>
      <c r="D115" s="28" t="s">
        <v>152</v>
      </c>
      <c r="E115" s="26" t="s">
        <v>168</v>
      </c>
      <c r="F115" s="26"/>
      <c r="G115" s="37">
        <f>G116</f>
        <v>38.5</v>
      </c>
      <c r="H115" s="37">
        <f>H116</f>
        <v>40</v>
      </c>
    </row>
    <row r="116" spans="1:8" ht="31.5">
      <c r="A116" s="27" t="s">
        <v>99</v>
      </c>
      <c r="B116" s="28" t="s">
        <v>26</v>
      </c>
      <c r="C116" s="28" t="s">
        <v>152</v>
      </c>
      <c r="D116" s="28" t="s">
        <v>152</v>
      </c>
      <c r="E116" s="26" t="s">
        <v>168</v>
      </c>
      <c r="F116" s="26">
        <v>244</v>
      </c>
      <c r="G116" s="37">
        <v>38.5</v>
      </c>
      <c r="H116" s="37">
        <v>40</v>
      </c>
    </row>
    <row r="117" spans="1:8" ht="15.75">
      <c r="A117" s="33" t="s">
        <v>169</v>
      </c>
      <c r="B117" s="28" t="s">
        <v>26</v>
      </c>
      <c r="C117" s="28" t="s">
        <v>152</v>
      </c>
      <c r="D117" s="28" t="s">
        <v>152</v>
      </c>
      <c r="E117" s="26" t="s">
        <v>170</v>
      </c>
      <c r="F117" s="26"/>
      <c r="G117" s="37">
        <f>G118</f>
        <v>37</v>
      </c>
      <c r="H117" s="37">
        <f>H118</f>
        <v>38.5</v>
      </c>
    </row>
    <row r="118" spans="1:8" ht="31.5">
      <c r="A118" s="27" t="s">
        <v>99</v>
      </c>
      <c r="B118" s="28" t="s">
        <v>26</v>
      </c>
      <c r="C118" s="28" t="s">
        <v>152</v>
      </c>
      <c r="D118" s="28" t="s">
        <v>152</v>
      </c>
      <c r="E118" s="26" t="s">
        <v>170</v>
      </c>
      <c r="F118" s="26">
        <v>244</v>
      </c>
      <c r="G118" s="37">
        <v>37</v>
      </c>
      <c r="H118" s="37">
        <v>38.5</v>
      </c>
    </row>
    <row r="119" spans="1:8" ht="31.5" hidden="1">
      <c r="A119" s="33" t="s">
        <v>171</v>
      </c>
      <c r="B119" s="28" t="s">
        <v>26</v>
      </c>
      <c r="C119" s="28" t="s">
        <v>152</v>
      </c>
      <c r="D119" s="28" t="s">
        <v>152</v>
      </c>
      <c r="E119" s="26" t="s">
        <v>172</v>
      </c>
      <c r="F119" s="26"/>
      <c r="G119" s="37">
        <f>G120</f>
        <v>0</v>
      </c>
      <c r="H119" s="37">
        <f>H120</f>
        <v>0</v>
      </c>
    </row>
    <row r="120" spans="1:8" ht="31.5" hidden="1">
      <c r="A120" s="27" t="s">
        <v>99</v>
      </c>
      <c r="B120" s="28" t="s">
        <v>26</v>
      </c>
      <c r="C120" s="28" t="s">
        <v>152</v>
      </c>
      <c r="D120" s="28" t="s">
        <v>152</v>
      </c>
      <c r="E120" s="26" t="s">
        <v>172</v>
      </c>
      <c r="F120" s="26">
        <v>244</v>
      </c>
      <c r="G120" s="37">
        <v>0</v>
      </c>
      <c r="H120" s="37">
        <v>0</v>
      </c>
    </row>
    <row r="121" spans="1:8" ht="15.75">
      <c r="A121" s="33" t="s">
        <v>173</v>
      </c>
      <c r="B121" s="28" t="s">
        <v>26</v>
      </c>
      <c r="C121" s="28" t="s">
        <v>152</v>
      </c>
      <c r="D121" s="28" t="s">
        <v>152</v>
      </c>
      <c r="E121" s="26" t="s">
        <v>174</v>
      </c>
      <c r="F121" s="26"/>
      <c r="G121" s="37">
        <f>G122</f>
        <v>130</v>
      </c>
      <c r="H121" s="37">
        <f>H122</f>
        <v>150</v>
      </c>
    </row>
    <row r="122" spans="1:8" ht="31.5">
      <c r="A122" s="27" t="s">
        <v>99</v>
      </c>
      <c r="B122" s="28" t="s">
        <v>26</v>
      </c>
      <c r="C122" s="28" t="s">
        <v>152</v>
      </c>
      <c r="D122" s="28" t="s">
        <v>152</v>
      </c>
      <c r="E122" s="26" t="s">
        <v>174</v>
      </c>
      <c r="F122" s="26">
        <v>244</v>
      </c>
      <c r="G122" s="37">
        <v>130</v>
      </c>
      <c r="H122" s="37">
        <v>150</v>
      </c>
    </row>
    <row r="123" spans="1:8" ht="79.5" customHeight="1">
      <c r="A123" s="34" t="s">
        <v>175</v>
      </c>
      <c r="B123" s="40" t="s">
        <v>26</v>
      </c>
      <c r="C123" s="41"/>
      <c r="D123" s="41"/>
      <c r="E123" s="35" t="s">
        <v>176</v>
      </c>
      <c r="F123" s="35"/>
      <c r="G123" s="140">
        <f>G124</f>
        <v>47</v>
      </c>
      <c r="H123" s="140">
        <f>H124</f>
        <v>53.5</v>
      </c>
    </row>
    <row r="124" spans="1:8" ht="15.75">
      <c r="A124" s="9" t="s">
        <v>25</v>
      </c>
      <c r="B124" s="28" t="s">
        <v>26</v>
      </c>
      <c r="C124" s="28" t="s">
        <v>152</v>
      </c>
      <c r="D124" s="28" t="s">
        <v>152</v>
      </c>
      <c r="E124" s="26"/>
      <c r="F124" s="26"/>
      <c r="G124" s="37">
        <f>G125+G127+G129</f>
        <v>47</v>
      </c>
      <c r="H124" s="37">
        <f>H125+H127+H129</f>
        <v>53.5</v>
      </c>
    </row>
    <row r="125" spans="1:8" ht="31.5">
      <c r="A125" s="33" t="s">
        <v>177</v>
      </c>
      <c r="B125" s="28" t="s">
        <v>26</v>
      </c>
      <c r="C125" s="28" t="s">
        <v>152</v>
      </c>
      <c r="D125" s="28" t="s">
        <v>152</v>
      </c>
      <c r="E125" s="26" t="s">
        <v>178</v>
      </c>
      <c r="F125" s="26"/>
      <c r="G125" s="37">
        <f>G126</f>
        <v>30</v>
      </c>
      <c r="H125" s="37">
        <f>H126</f>
        <v>35</v>
      </c>
    </row>
    <row r="126" spans="1:8" ht="31.5">
      <c r="A126" s="27" t="s">
        <v>99</v>
      </c>
      <c r="B126" s="28" t="s">
        <v>26</v>
      </c>
      <c r="C126" s="28" t="s">
        <v>152</v>
      </c>
      <c r="D126" s="28" t="s">
        <v>152</v>
      </c>
      <c r="E126" s="26" t="s">
        <v>178</v>
      </c>
      <c r="F126" s="26">
        <v>244</v>
      </c>
      <c r="G126" s="37">
        <v>30</v>
      </c>
      <c r="H126" s="37">
        <v>35</v>
      </c>
    </row>
    <row r="127" spans="1:8" ht="31.5">
      <c r="A127" s="33" t="s">
        <v>179</v>
      </c>
      <c r="B127" s="28" t="s">
        <v>26</v>
      </c>
      <c r="C127" s="28" t="s">
        <v>152</v>
      </c>
      <c r="D127" s="28" t="s">
        <v>152</v>
      </c>
      <c r="E127" s="26" t="s">
        <v>180</v>
      </c>
      <c r="F127" s="26"/>
      <c r="G127" s="37">
        <f>G128</f>
        <v>17</v>
      </c>
      <c r="H127" s="37">
        <f>H128</f>
        <v>18.5</v>
      </c>
    </row>
    <row r="128" spans="1:8" ht="31.5">
      <c r="A128" s="27" t="s">
        <v>99</v>
      </c>
      <c r="B128" s="28" t="s">
        <v>26</v>
      </c>
      <c r="C128" s="28" t="s">
        <v>152</v>
      </c>
      <c r="D128" s="28" t="s">
        <v>152</v>
      </c>
      <c r="E128" s="26" t="s">
        <v>180</v>
      </c>
      <c r="F128" s="26">
        <v>244</v>
      </c>
      <c r="G128" s="37">
        <v>17</v>
      </c>
      <c r="H128" s="37">
        <v>18.5</v>
      </c>
    </row>
    <row r="129" spans="1:8" ht="47.25" hidden="1">
      <c r="A129" s="33" t="s">
        <v>181</v>
      </c>
      <c r="B129" s="28" t="s">
        <v>26</v>
      </c>
      <c r="C129" s="28" t="s">
        <v>152</v>
      </c>
      <c r="D129" s="28" t="s">
        <v>152</v>
      </c>
      <c r="E129" s="26" t="s">
        <v>182</v>
      </c>
      <c r="F129" s="26"/>
      <c r="G129" s="37">
        <f>G130</f>
        <v>0</v>
      </c>
      <c r="H129" s="37">
        <f>H130</f>
        <v>0</v>
      </c>
    </row>
    <row r="130" spans="1:8" ht="31.5" hidden="1">
      <c r="A130" s="27" t="s">
        <v>99</v>
      </c>
      <c r="B130" s="28" t="s">
        <v>26</v>
      </c>
      <c r="C130" s="28" t="s">
        <v>152</v>
      </c>
      <c r="D130" s="28" t="s">
        <v>152</v>
      </c>
      <c r="E130" s="26" t="s">
        <v>182</v>
      </c>
      <c r="F130" s="26">
        <v>244</v>
      </c>
      <c r="G130" s="37">
        <v>0</v>
      </c>
      <c r="H130" s="37">
        <v>0</v>
      </c>
    </row>
    <row r="131" spans="1:8" ht="66.75" customHeight="1">
      <c r="A131" s="34" t="s">
        <v>316</v>
      </c>
      <c r="B131" s="28" t="s">
        <v>26</v>
      </c>
      <c r="C131" s="43"/>
      <c r="D131" s="43"/>
      <c r="E131" s="35" t="s">
        <v>183</v>
      </c>
      <c r="F131" s="35"/>
      <c r="G131" s="140">
        <f>G132+G140</f>
        <v>1004</v>
      </c>
      <c r="H131" s="140">
        <f>H132+H140</f>
        <v>1075</v>
      </c>
    </row>
    <row r="132" spans="1:8" ht="15.75">
      <c r="A132" s="27" t="s">
        <v>1</v>
      </c>
      <c r="B132" s="28" t="s">
        <v>26</v>
      </c>
      <c r="C132" s="28" t="s">
        <v>88</v>
      </c>
      <c r="D132" s="28" t="s">
        <v>128</v>
      </c>
      <c r="E132" s="42"/>
      <c r="F132" s="42"/>
      <c r="G132" s="37">
        <f>G133+G135+G137</f>
        <v>874</v>
      </c>
      <c r="H132" s="37">
        <f>H133+H135+H137</f>
        <v>925</v>
      </c>
    </row>
    <row r="133" spans="1:8" ht="31.5" hidden="1">
      <c r="A133" s="33" t="s">
        <v>184</v>
      </c>
      <c r="B133" s="28" t="s">
        <v>26</v>
      </c>
      <c r="C133" s="28" t="s">
        <v>88</v>
      </c>
      <c r="D133" s="28" t="s">
        <v>128</v>
      </c>
      <c r="E133" s="26" t="s">
        <v>185</v>
      </c>
      <c r="F133" s="26"/>
      <c r="G133" s="37">
        <f>G134</f>
        <v>0</v>
      </c>
      <c r="H133" s="37">
        <f>H134</f>
        <v>0</v>
      </c>
    </row>
    <row r="134" spans="1:8" ht="31.5" hidden="1">
      <c r="A134" s="27" t="s">
        <v>99</v>
      </c>
      <c r="B134" s="28" t="s">
        <v>26</v>
      </c>
      <c r="C134" s="28" t="s">
        <v>88</v>
      </c>
      <c r="D134" s="28" t="s">
        <v>128</v>
      </c>
      <c r="E134" s="26" t="s">
        <v>185</v>
      </c>
      <c r="F134" s="26">
        <v>244</v>
      </c>
      <c r="G134" s="37">
        <v>0</v>
      </c>
      <c r="H134" s="37">
        <v>0</v>
      </c>
    </row>
    <row r="135" spans="1:8" ht="15.75" hidden="1">
      <c r="A135" s="33" t="s">
        <v>186</v>
      </c>
      <c r="B135" s="28" t="s">
        <v>26</v>
      </c>
      <c r="C135" s="28" t="s">
        <v>88</v>
      </c>
      <c r="D135" s="28" t="s">
        <v>128</v>
      </c>
      <c r="E135" s="26" t="s">
        <v>187</v>
      </c>
      <c r="F135" s="26"/>
      <c r="G135" s="37">
        <f>G136</f>
        <v>0</v>
      </c>
      <c r="H135" s="37">
        <f>H136</f>
        <v>0</v>
      </c>
    </row>
    <row r="136" spans="1:8" ht="15.75" hidden="1">
      <c r="A136" s="2" t="s">
        <v>131</v>
      </c>
      <c r="B136" s="28" t="s">
        <v>26</v>
      </c>
      <c r="C136" s="28" t="s">
        <v>88</v>
      </c>
      <c r="D136" s="28" t="s">
        <v>128</v>
      </c>
      <c r="E136" s="26" t="s">
        <v>187</v>
      </c>
      <c r="F136" s="26">
        <v>350</v>
      </c>
      <c r="G136" s="37">
        <v>0</v>
      </c>
      <c r="H136" s="37">
        <v>0</v>
      </c>
    </row>
    <row r="137" spans="1:8" ht="15.75">
      <c r="A137" s="33" t="s">
        <v>188</v>
      </c>
      <c r="B137" s="28" t="s">
        <v>26</v>
      </c>
      <c r="C137" s="28" t="s">
        <v>88</v>
      </c>
      <c r="D137" s="28" t="s">
        <v>128</v>
      </c>
      <c r="E137" s="26" t="s">
        <v>189</v>
      </c>
      <c r="F137" s="26"/>
      <c r="G137" s="37">
        <f>G138+G139</f>
        <v>874</v>
      </c>
      <c r="H137" s="37">
        <f>H138+H139</f>
        <v>925</v>
      </c>
    </row>
    <row r="138" spans="1:8" ht="31.5">
      <c r="A138" s="27" t="s">
        <v>99</v>
      </c>
      <c r="B138" s="28" t="s">
        <v>26</v>
      </c>
      <c r="C138" s="28" t="s">
        <v>88</v>
      </c>
      <c r="D138" s="28" t="s">
        <v>128</v>
      </c>
      <c r="E138" s="26" t="s">
        <v>189</v>
      </c>
      <c r="F138" s="26">
        <v>244</v>
      </c>
      <c r="G138" s="37">
        <v>859</v>
      </c>
      <c r="H138" s="37">
        <v>907</v>
      </c>
    </row>
    <row r="139" spans="1:8" ht="15.75">
      <c r="A139" s="2" t="s">
        <v>131</v>
      </c>
      <c r="B139" s="28" t="s">
        <v>26</v>
      </c>
      <c r="C139" s="28" t="s">
        <v>88</v>
      </c>
      <c r="D139" s="28" t="s">
        <v>128</v>
      </c>
      <c r="E139" s="26" t="s">
        <v>303</v>
      </c>
      <c r="F139" s="26">
        <v>350</v>
      </c>
      <c r="G139" s="37">
        <v>15</v>
      </c>
      <c r="H139" s="37">
        <v>18</v>
      </c>
    </row>
    <row r="140" spans="1:8" ht="15.75">
      <c r="A140" s="27" t="s">
        <v>7</v>
      </c>
      <c r="B140" s="28"/>
      <c r="C140" s="28" t="s">
        <v>190</v>
      </c>
      <c r="D140" s="28" t="s">
        <v>89</v>
      </c>
      <c r="E140" s="26"/>
      <c r="F140" s="26"/>
      <c r="G140" s="37">
        <f>G141</f>
        <v>130</v>
      </c>
      <c r="H140" s="37">
        <f>H141</f>
        <v>150</v>
      </c>
    </row>
    <row r="141" spans="1:8" ht="31.5">
      <c r="A141" s="33" t="s">
        <v>191</v>
      </c>
      <c r="B141" s="28" t="s">
        <v>26</v>
      </c>
      <c r="C141" s="28" t="s">
        <v>190</v>
      </c>
      <c r="D141" s="28" t="s">
        <v>89</v>
      </c>
      <c r="E141" s="26" t="s">
        <v>192</v>
      </c>
      <c r="F141" s="26"/>
      <c r="G141" s="37">
        <f>G142</f>
        <v>130</v>
      </c>
      <c r="H141" s="37">
        <f>H142</f>
        <v>150</v>
      </c>
    </row>
    <row r="142" spans="1:8" ht="31.5">
      <c r="A142" s="27" t="s">
        <v>99</v>
      </c>
      <c r="B142" s="28" t="s">
        <v>26</v>
      </c>
      <c r="C142" s="28" t="s">
        <v>190</v>
      </c>
      <c r="D142" s="28" t="s">
        <v>89</v>
      </c>
      <c r="E142" s="26" t="s">
        <v>192</v>
      </c>
      <c r="F142" s="26">
        <v>244</v>
      </c>
      <c r="G142" s="37">
        <v>130</v>
      </c>
      <c r="H142" s="37">
        <v>150</v>
      </c>
    </row>
    <row r="143" spans="1:8" ht="30">
      <c r="A143" s="44" t="s">
        <v>360</v>
      </c>
      <c r="B143" s="28" t="s">
        <v>26</v>
      </c>
      <c r="C143" s="43"/>
      <c r="D143" s="43"/>
      <c r="E143" s="44" t="s">
        <v>194</v>
      </c>
      <c r="F143" s="44"/>
      <c r="G143" s="37">
        <f>G144+G165+G176</f>
        <v>29969.2</v>
      </c>
      <c r="H143" s="37">
        <f>H144+H165+H176</f>
        <v>31470.300000000003</v>
      </c>
    </row>
    <row r="144" spans="1:8" ht="15.75">
      <c r="A144" s="45" t="s">
        <v>195</v>
      </c>
      <c r="B144" s="28" t="s">
        <v>26</v>
      </c>
      <c r="C144" s="43"/>
      <c r="D144" s="43"/>
      <c r="E144" s="45" t="s">
        <v>196</v>
      </c>
      <c r="F144" s="46"/>
      <c r="G144" s="37">
        <f>G145</f>
        <v>29380.399999999998</v>
      </c>
      <c r="H144" s="37">
        <f>H145</f>
        <v>30845.2</v>
      </c>
    </row>
    <row r="145" spans="1:8" ht="15.75">
      <c r="A145" s="2" t="s">
        <v>6</v>
      </c>
      <c r="B145" s="28" t="s">
        <v>26</v>
      </c>
      <c r="C145" s="28" t="s">
        <v>197</v>
      </c>
      <c r="D145" s="28" t="s">
        <v>88</v>
      </c>
      <c r="E145" s="46"/>
      <c r="F145" s="46"/>
      <c r="G145" s="140">
        <f>G146+G151+G154+G156+G160+G163</f>
        <v>29380.399999999998</v>
      </c>
      <c r="H145" s="140">
        <f>H146+H151+H154+H156+H160+H163</f>
        <v>30845.2</v>
      </c>
    </row>
    <row r="146" spans="1:8" ht="30">
      <c r="A146" s="38" t="s">
        <v>198</v>
      </c>
      <c r="B146" s="28" t="s">
        <v>26</v>
      </c>
      <c r="C146" s="28" t="s">
        <v>197</v>
      </c>
      <c r="D146" s="28" t="s">
        <v>88</v>
      </c>
      <c r="E146" s="26" t="s">
        <v>199</v>
      </c>
      <c r="F146" s="44"/>
      <c r="G146" s="37">
        <f>G147+G148+G149+G150</f>
        <v>23683.199999999997</v>
      </c>
      <c r="H146" s="37">
        <f>H147+H148+H149+H150</f>
        <v>24960.9</v>
      </c>
    </row>
    <row r="147" spans="1:8" ht="31.5">
      <c r="A147" s="27" t="s">
        <v>122</v>
      </c>
      <c r="B147" s="28" t="s">
        <v>26</v>
      </c>
      <c r="C147" s="28" t="s">
        <v>197</v>
      </c>
      <c r="D147" s="28" t="s">
        <v>88</v>
      </c>
      <c r="E147" s="26" t="s">
        <v>199</v>
      </c>
      <c r="F147" s="29">
        <v>111</v>
      </c>
      <c r="G147" s="37">
        <v>17948</v>
      </c>
      <c r="H147" s="37">
        <v>19024.9</v>
      </c>
    </row>
    <row r="148" spans="1:8" ht="15.75">
      <c r="A148" s="2" t="s">
        <v>123</v>
      </c>
      <c r="B148" s="28" t="s">
        <v>26</v>
      </c>
      <c r="C148" s="28" t="s">
        <v>197</v>
      </c>
      <c r="D148" s="28" t="s">
        <v>88</v>
      </c>
      <c r="E148" s="26" t="s">
        <v>199</v>
      </c>
      <c r="F148" s="29">
        <v>112</v>
      </c>
      <c r="G148" s="37">
        <v>137.8</v>
      </c>
      <c r="H148" s="37">
        <v>146.1</v>
      </c>
    </row>
    <row r="149" spans="1:8" ht="31.5">
      <c r="A149" s="27" t="s">
        <v>98</v>
      </c>
      <c r="B149" s="28" t="s">
        <v>26</v>
      </c>
      <c r="C149" s="28" t="s">
        <v>197</v>
      </c>
      <c r="D149" s="28" t="s">
        <v>88</v>
      </c>
      <c r="E149" s="26" t="s">
        <v>199</v>
      </c>
      <c r="F149" s="29">
        <v>242</v>
      </c>
      <c r="G149" s="37">
        <v>351.6</v>
      </c>
      <c r="H149" s="37">
        <v>386.7</v>
      </c>
    </row>
    <row r="150" spans="1:8" ht="31.5">
      <c r="A150" s="27" t="s">
        <v>99</v>
      </c>
      <c r="B150" s="28" t="s">
        <v>26</v>
      </c>
      <c r="C150" s="28" t="s">
        <v>197</v>
      </c>
      <c r="D150" s="28" t="s">
        <v>88</v>
      </c>
      <c r="E150" s="26" t="s">
        <v>199</v>
      </c>
      <c r="F150" s="29">
        <v>244</v>
      </c>
      <c r="G150" s="37">
        <v>5245.8</v>
      </c>
      <c r="H150" s="37">
        <v>5403.2</v>
      </c>
    </row>
    <row r="151" spans="1:8" ht="45">
      <c r="A151" s="47" t="s">
        <v>200</v>
      </c>
      <c r="B151" s="28" t="s">
        <v>26</v>
      </c>
      <c r="C151" s="28" t="s">
        <v>197</v>
      </c>
      <c r="D151" s="28" t="s">
        <v>88</v>
      </c>
      <c r="E151" s="44" t="s">
        <v>201</v>
      </c>
      <c r="F151" s="44"/>
      <c r="G151" s="37">
        <f>G152+G153</f>
        <v>964</v>
      </c>
      <c r="H151" s="37">
        <f>H152+H153</f>
        <v>984</v>
      </c>
    </row>
    <row r="152" spans="1:8" ht="15.75">
      <c r="A152" s="2" t="s">
        <v>123</v>
      </c>
      <c r="B152" s="28" t="s">
        <v>26</v>
      </c>
      <c r="C152" s="28" t="s">
        <v>197</v>
      </c>
      <c r="D152" s="28" t="s">
        <v>88</v>
      </c>
      <c r="E152" s="44" t="s">
        <v>201</v>
      </c>
      <c r="F152" s="29">
        <v>112</v>
      </c>
      <c r="G152" s="37">
        <v>11</v>
      </c>
      <c r="H152" s="37">
        <v>12</v>
      </c>
    </row>
    <row r="153" spans="1:8" ht="31.5">
      <c r="A153" s="27" t="s">
        <v>99</v>
      </c>
      <c r="B153" s="28" t="s">
        <v>26</v>
      </c>
      <c r="C153" s="28" t="s">
        <v>197</v>
      </c>
      <c r="D153" s="28" t="s">
        <v>88</v>
      </c>
      <c r="E153" s="44" t="s">
        <v>201</v>
      </c>
      <c r="F153" s="29">
        <v>244</v>
      </c>
      <c r="G153" s="37">
        <v>953</v>
      </c>
      <c r="H153" s="37">
        <v>972</v>
      </c>
    </row>
    <row r="154" spans="1:8" ht="30">
      <c r="A154" s="47" t="s">
        <v>202</v>
      </c>
      <c r="B154" s="28" t="s">
        <v>26</v>
      </c>
      <c r="C154" s="28" t="s">
        <v>197</v>
      </c>
      <c r="D154" s="28" t="s">
        <v>88</v>
      </c>
      <c r="E154" s="44" t="s">
        <v>203</v>
      </c>
      <c r="F154" s="44"/>
      <c r="G154" s="37">
        <f>G155</f>
        <v>1135.2</v>
      </c>
      <c r="H154" s="37">
        <f>H155</f>
        <v>1180.6</v>
      </c>
    </row>
    <row r="155" spans="1:8" ht="31.5">
      <c r="A155" s="27" t="s">
        <v>99</v>
      </c>
      <c r="B155" s="28" t="s">
        <v>26</v>
      </c>
      <c r="C155" s="28" t="s">
        <v>197</v>
      </c>
      <c r="D155" s="28" t="s">
        <v>88</v>
      </c>
      <c r="E155" s="44" t="s">
        <v>203</v>
      </c>
      <c r="F155" s="44">
        <v>244</v>
      </c>
      <c r="G155" s="37">
        <v>1135.2</v>
      </c>
      <c r="H155" s="37">
        <v>1180.6</v>
      </c>
    </row>
    <row r="156" spans="1:8" ht="30">
      <c r="A156" s="47" t="s">
        <v>204</v>
      </c>
      <c r="B156" s="28" t="s">
        <v>26</v>
      </c>
      <c r="C156" s="28" t="s">
        <v>197</v>
      </c>
      <c r="D156" s="28" t="s">
        <v>88</v>
      </c>
      <c r="E156" s="44" t="s">
        <v>205</v>
      </c>
      <c r="F156" s="44"/>
      <c r="G156" s="37">
        <f>G157+G158+G159</f>
        <v>1141.5</v>
      </c>
      <c r="H156" s="37">
        <f>H157+H158+H159</f>
        <v>1189</v>
      </c>
    </row>
    <row r="157" spans="1:8" ht="31.5">
      <c r="A157" s="27" t="s">
        <v>98</v>
      </c>
      <c r="B157" s="28" t="s">
        <v>26</v>
      </c>
      <c r="C157" s="28" t="s">
        <v>197</v>
      </c>
      <c r="D157" s="28" t="s">
        <v>88</v>
      </c>
      <c r="E157" s="44" t="s">
        <v>205</v>
      </c>
      <c r="F157" s="44">
        <v>242</v>
      </c>
      <c r="G157" s="37">
        <v>169.7</v>
      </c>
      <c r="H157" s="37">
        <v>178.2</v>
      </c>
    </row>
    <row r="158" spans="1:8" ht="31.5">
      <c r="A158" s="27" t="s">
        <v>99</v>
      </c>
      <c r="B158" s="28" t="s">
        <v>26</v>
      </c>
      <c r="C158" s="28" t="s">
        <v>197</v>
      </c>
      <c r="D158" s="28" t="s">
        <v>88</v>
      </c>
      <c r="E158" s="44" t="s">
        <v>205</v>
      </c>
      <c r="F158" s="44">
        <v>244</v>
      </c>
      <c r="G158" s="37">
        <v>949.8</v>
      </c>
      <c r="H158" s="37">
        <v>987.8</v>
      </c>
    </row>
    <row r="159" spans="1:8" ht="15.75">
      <c r="A159" s="2" t="s">
        <v>146</v>
      </c>
      <c r="B159" s="28" t="s">
        <v>26</v>
      </c>
      <c r="C159" s="28" t="s">
        <v>197</v>
      </c>
      <c r="D159" s="28" t="s">
        <v>88</v>
      </c>
      <c r="E159" s="44" t="s">
        <v>205</v>
      </c>
      <c r="F159" s="44">
        <v>852</v>
      </c>
      <c r="G159" s="37">
        <v>22</v>
      </c>
      <c r="H159" s="37">
        <v>23</v>
      </c>
    </row>
    <row r="160" spans="1:8" ht="45">
      <c r="A160" s="47" t="s">
        <v>206</v>
      </c>
      <c r="B160" s="28" t="s">
        <v>26</v>
      </c>
      <c r="C160" s="28" t="s">
        <v>197</v>
      </c>
      <c r="D160" s="28" t="s">
        <v>88</v>
      </c>
      <c r="E160" s="44" t="s">
        <v>207</v>
      </c>
      <c r="F160" s="44"/>
      <c r="G160" s="37">
        <f>G161+G162</f>
        <v>2456.5</v>
      </c>
      <c r="H160" s="37">
        <f>H161+H162</f>
        <v>2530.7</v>
      </c>
    </row>
    <row r="161" spans="1:8" ht="31.5">
      <c r="A161" s="2" t="s">
        <v>113</v>
      </c>
      <c r="B161" s="28" t="s">
        <v>26</v>
      </c>
      <c r="C161" s="28" t="s">
        <v>197</v>
      </c>
      <c r="D161" s="28" t="s">
        <v>88</v>
      </c>
      <c r="E161" s="44" t="s">
        <v>207</v>
      </c>
      <c r="F161" s="44">
        <v>243</v>
      </c>
      <c r="G161" s="37">
        <v>650</v>
      </c>
      <c r="H161" s="37">
        <v>670</v>
      </c>
    </row>
    <row r="162" spans="1:8" ht="31.5">
      <c r="A162" s="27" t="s">
        <v>99</v>
      </c>
      <c r="B162" s="28" t="s">
        <v>26</v>
      </c>
      <c r="C162" s="28" t="s">
        <v>197</v>
      </c>
      <c r="D162" s="28" t="s">
        <v>88</v>
      </c>
      <c r="E162" s="44" t="s">
        <v>207</v>
      </c>
      <c r="F162" s="44">
        <v>244</v>
      </c>
      <c r="G162" s="37">
        <v>1806.5</v>
      </c>
      <c r="H162" s="37">
        <v>1860.7</v>
      </c>
    </row>
    <row r="163" spans="1:8" ht="31.5" hidden="1">
      <c r="A163" s="9" t="s">
        <v>320</v>
      </c>
      <c r="B163" s="28" t="s">
        <v>26</v>
      </c>
      <c r="C163" s="28" t="s">
        <v>197</v>
      </c>
      <c r="D163" s="28" t="s">
        <v>88</v>
      </c>
      <c r="E163" s="44" t="s">
        <v>209</v>
      </c>
      <c r="F163" s="44"/>
      <c r="G163" s="37">
        <f>G164</f>
        <v>0</v>
      </c>
      <c r="H163" s="37">
        <f>H164</f>
        <v>0</v>
      </c>
    </row>
    <row r="164" spans="1:8" ht="31.5" hidden="1">
      <c r="A164" s="2" t="s">
        <v>113</v>
      </c>
      <c r="B164" s="28" t="s">
        <v>26</v>
      </c>
      <c r="C164" s="28" t="s">
        <v>197</v>
      </c>
      <c r="D164" s="28" t="s">
        <v>88</v>
      </c>
      <c r="E164" s="44" t="s">
        <v>209</v>
      </c>
      <c r="F164" s="44">
        <v>243</v>
      </c>
      <c r="G164" s="37">
        <v>0</v>
      </c>
      <c r="H164" s="37">
        <v>0</v>
      </c>
    </row>
    <row r="165" spans="1:8" ht="63">
      <c r="A165" s="34" t="s">
        <v>210</v>
      </c>
      <c r="B165" s="28" t="s">
        <v>26</v>
      </c>
      <c r="C165" s="28"/>
      <c r="D165" s="28"/>
      <c r="E165" s="35" t="s">
        <v>211</v>
      </c>
      <c r="F165" s="35"/>
      <c r="G165" s="140">
        <f>G166</f>
        <v>232.9</v>
      </c>
      <c r="H165" s="140">
        <f>H166</f>
        <v>242.7</v>
      </c>
    </row>
    <row r="166" spans="1:8" ht="15.75">
      <c r="A166" s="2" t="s">
        <v>6</v>
      </c>
      <c r="B166" s="28" t="s">
        <v>26</v>
      </c>
      <c r="C166" s="28" t="s">
        <v>197</v>
      </c>
      <c r="D166" s="28" t="s">
        <v>88</v>
      </c>
      <c r="E166" s="26"/>
      <c r="F166" s="26"/>
      <c r="G166" s="37">
        <f>G167+G171+G173</f>
        <v>232.9</v>
      </c>
      <c r="H166" s="37">
        <f>H167+H171+H173</f>
        <v>242.7</v>
      </c>
    </row>
    <row r="167" spans="1:8" ht="15.75">
      <c r="A167" s="33" t="s">
        <v>212</v>
      </c>
      <c r="B167" s="28" t="s">
        <v>26</v>
      </c>
      <c r="C167" s="28" t="s">
        <v>197</v>
      </c>
      <c r="D167" s="28" t="s">
        <v>88</v>
      </c>
      <c r="E167" s="26" t="s">
        <v>213</v>
      </c>
      <c r="F167" s="26"/>
      <c r="G167" s="37">
        <f>G168+G169+G170</f>
        <v>38</v>
      </c>
      <c r="H167" s="37">
        <f>H168+H169+H170</f>
        <v>42.6</v>
      </c>
    </row>
    <row r="168" spans="1:8" ht="15.75">
      <c r="A168" s="2" t="s">
        <v>123</v>
      </c>
      <c r="B168" s="28" t="s">
        <v>26</v>
      </c>
      <c r="C168" s="28" t="s">
        <v>197</v>
      </c>
      <c r="D168" s="28" t="s">
        <v>88</v>
      </c>
      <c r="E168" s="26" t="s">
        <v>213</v>
      </c>
      <c r="F168" s="26">
        <v>112</v>
      </c>
      <c r="G168" s="37">
        <v>5</v>
      </c>
      <c r="H168" s="37">
        <v>5</v>
      </c>
    </row>
    <row r="169" spans="1:8" ht="31.5">
      <c r="A169" s="27" t="s">
        <v>98</v>
      </c>
      <c r="B169" s="28" t="s">
        <v>26</v>
      </c>
      <c r="C169" s="28" t="s">
        <v>197</v>
      </c>
      <c r="D169" s="28" t="s">
        <v>88</v>
      </c>
      <c r="E169" s="26" t="s">
        <v>213</v>
      </c>
      <c r="F169" s="26">
        <v>242</v>
      </c>
      <c r="G169" s="37">
        <v>8.8</v>
      </c>
      <c r="H169" s="37">
        <v>8.8</v>
      </c>
    </row>
    <row r="170" spans="1:8" ht="31.5">
      <c r="A170" s="27" t="s">
        <v>99</v>
      </c>
      <c r="B170" s="28" t="s">
        <v>26</v>
      </c>
      <c r="C170" s="28" t="s">
        <v>197</v>
      </c>
      <c r="D170" s="28" t="s">
        <v>88</v>
      </c>
      <c r="E170" s="26" t="s">
        <v>213</v>
      </c>
      <c r="F170" s="44">
        <v>244</v>
      </c>
      <c r="G170" s="37">
        <v>24.2</v>
      </c>
      <c r="H170" s="37">
        <v>28.8</v>
      </c>
    </row>
    <row r="171" spans="1:8" ht="31.5">
      <c r="A171" s="33" t="s">
        <v>214</v>
      </c>
      <c r="B171" s="28" t="s">
        <v>26</v>
      </c>
      <c r="C171" s="28" t="s">
        <v>197</v>
      </c>
      <c r="D171" s="28" t="s">
        <v>88</v>
      </c>
      <c r="E171" s="26" t="s">
        <v>215</v>
      </c>
      <c r="F171" s="26"/>
      <c r="G171" s="37">
        <f>G172</f>
        <v>99</v>
      </c>
      <c r="H171" s="37">
        <f>H172</f>
        <v>100</v>
      </c>
    </row>
    <row r="172" spans="1:8" ht="31.5">
      <c r="A172" s="27" t="s">
        <v>99</v>
      </c>
      <c r="B172" s="28" t="s">
        <v>26</v>
      </c>
      <c r="C172" s="28" t="s">
        <v>197</v>
      </c>
      <c r="D172" s="28" t="s">
        <v>88</v>
      </c>
      <c r="E172" s="26" t="s">
        <v>215</v>
      </c>
      <c r="F172" s="44">
        <v>244</v>
      </c>
      <c r="G172" s="37">
        <v>99</v>
      </c>
      <c r="H172" s="37">
        <v>100</v>
      </c>
    </row>
    <row r="173" spans="1:8" ht="15.75">
      <c r="A173" s="26" t="s">
        <v>124</v>
      </c>
      <c r="B173" s="28" t="s">
        <v>26</v>
      </c>
      <c r="C173" s="28" t="s">
        <v>197</v>
      </c>
      <c r="D173" s="28" t="s">
        <v>88</v>
      </c>
      <c r="E173" s="26" t="s">
        <v>216</v>
      </c>
      <c r="F173" s="26"/>
      <c r="G173" s="37">
        <f>G174+G175</f>
        <v>95.9</v>
      </c>
      <c r="H173" s="37">
        <f>H174+H175</f>
        <v>100.1</v>
      </c>
    </row>
    <row r="174" spans="1:8" ht="31.5">
      <c r="A174" s="27" t="s">
        <v>98</v>
      </c>
      <c r="B174" s="28" t="s">
        <v>26</v>
      </c>
      <c r="C174" s="28" t="s">
        <v>197</v>
      </c>
      <c r="D174" s="28" t="s">
        <v>88</v>
      </c>
      <c r="E174" s="26" t="s">
        <v>216</v>
      </c>
      <c r="F174" s="26">
        <v>242</v>
      </c>
      <c r="G174" s="37">
        <v>27.2</v>
      </c>
      <c r="H174" s="37">
        <v>48.6</v>
      </c>
    </row>
    <row r="175" spans="1:8" ht="31.5">
      <c r="A175" s="27" t="s">
        <v>99</v>
      </c>
      <c r="B175" s="28" t="s">
        <v>26</v>
      </c>
      <c r="C175" s="28" t="s">
        <v>197</v>
      </c>
      <c r="D175" s="28" t="s">
        <v>88</v>
      </c>
      <c r="E175" s="26" t="s">
        <v>216</v>
      </c>
      <c r="F175" s="44">
        <v>244</v>
      </c>
      <c r="G175" s="37">
        <v>68.7</v>
      </c>
      <c r="H175" s="37">
        <v>51.5</v>
      </c>
    </row>
    <row r="176" spans="1:8" ht="63">
      <c r="A176" s="34" t="s">
        <v>217</v>
      </c>
      <c r="B176" s="28" t="s">
        <v>26</v>
      </c>
      <c r="C176" s="28"/>
      <c r="D176" s="28"/>
      <c r="E176" s="35" t="s">
        <v>218</v>
      </c>
      <c r="F176" s="35"/>
      <c r="G176" s="140">
        <f>G177</f>
        <v>355.9</v>
      </c>
      <c r="H176" s="140">
        <f>H177</f>
        <v>382.4</v>
      </c>
    </row>
    <row r="177" spans="1:8" ht="15.75">
      <c r="A177" s="2" t="s">
        <v>6</v>
      </c>
      <c r="B177" s="28" t="s">
        <v>26</v>
      </c>
      <c r="C177" s="28" t="s">
        <v>197</v>
      </c>
      <c r="D177" s="28" t="s">
        <v>88</v>
      </c>
      <c r="E177" s="26"/>
      <c r="F177" s="26"/>
      <c r="G177" s="37">
        <f>G178+G182+G184</f>
        <v>355.9</v>
      </c>
      <c r="H177" s="37">
        <f>H178+H182+H184</f>
        <v>382.4</v>
      </c>
    </row>
    <row r="178" spans="1:8" ht="15.75">
      <c r="A178" s="26" t="s">
        <v>219</v>
      </c>
      <c r="B178" s="28" t="s">
        <v>26</v>
      </c>
      <c r="C178" s="28" t="s">
        <v>197</v>
      </c>
      <c r="D178" s="28" t="s">
        <v>88</v>
      </c>
      <c r="E178" s="26" t="s">
        <v>220</v>
      </c>
      <c r="F178" s="26"/>
      <c r="G178" s="37">
        <f>G179+G180+G181</f>
        <v>148.2</v>
      </c>
      <c r="H178" s="37">
        <f>H179+H180+H181</f>
        <v>169</v>
      </c>
    </row>
    <row r="179" spans="1:8" ht="15.75">
      <c r="A179" s="2" t="s">
        <v>123</v>
      </c>
      <c r="B179" s="28" t="s">
        <v>26</v>
      </c>
      <c r="C179" s="28" t="s">
        <v>197</v>
      </c>
      <c r="D179" s="28" t="s">
        <v>88</v>
      </c>
      <c r="E179" s="26" t="s">
        <v>220</v>
      </c>
      <c r="F179" s="26">
        <v>112</v>
      </c>
      <c r="G179" s="37">
        <v>12</v>
      </c>
      <c r="H179" s="37">
        <v>14</v>
      </c>
    </row>
    <row r="180" spans="1:8" ht="31.5">
      <c r="A180" s="27" t="s">
        <v>98</v>
      </c>
      <c r="B180" s="28" t="s">
        <v>26</v>
      </c>
      <c r="C180" s="28" t="s">
        <v>197</v>
      </c>
      <c r="D180" s="28" t="s">
        <v>88</v>
      </c>
      <c r="E180" s="26" t="s">
        <v>220</v>
      </c>
      <c r="F180" s="26">
        <v>242</v>
      </c>
      <c r="G180" s="37">
        <v>17.2</v>
      </c>
      <c r="H180" s="37">
        <v>20</v>
      </c>
    </row>
    <row r="181" spans="1:8" ht="31.5">
      <c r="A181" s="27" t="s">
        <v>99</v>
      </c>
      <c r="B181" s="28" t="s">
        <v>26</v>
      </c>
      <c r="C181" s="28" t="s">
        <v>197</v>
      </c>
      <c r="D181" s="28" t="s">
        <v>88</v>
      </c>
      <c r="E181" s="26" t="s">
        <v>220</v>
      </c>
      <c r="F181" s="26">
        <v>244</v>
      </c>
      <c r="G181" s="37">
        <v>119</v>
      </c>
      <c r="H181" s="37">
        <v>135</v>
      </c>
    </row>
    <row r="182" spans="1:8" ht="15.75">
      <c r="A182" s="26" t="s">
        <v>221</v>
      </c>
      <c r="B182" s="28" t="s">
        <v>26</v>
      </c>
      <c r="C182" s="28" t="s">
        <v>197</v>
      </c>
      <c r="D182" s="28" t="s">
        <v>88</v>
      </c>
      <c r="E182" s="26" t="s">
        <v>222</v>
      </c>
      <c r="F182" s="26"/>
      <c r="G182" s="37">
        <f>G183</f>
        <v>81.8</v>
      </c>
      <c r="H182" s="37">
        <f>H183</f>
        <v>97</v>
      </c>
    </row>
    <row r="183" spans="1:8" ht="31.5">
      <c r="A183" s="27" t="s">
        <v>99</v>
      </c>
      <c r="B183" s="28" t="s">
        <v>26</v>
      </c>
      <c r="C183" s="28" t="s">
        <v>197</v>
      </c>
      <c r="D183" s="28" t="s">
        <v>88</v>
      </c>
      <c r="E183" s="26" t="s">
        <v>222</v>
      </c>
      <c r="F183" s="26">
        <v>244</v>
      </c>
      <c r="G183" s="37">
        <v>81.8</v>
      </c>
      <c r="H183" s="37">
        <v>97</v>
      </c>
    </row>
    <row r="184" spans="1:8" ht="31.5">
      <c r="A184" s="33" t="s">
        <v>204</v>
      </c>
      <c r="B184" s="28" t="s">
        <v>26</v>
      </c>
      <c r="C184" s="28" t="s">
        <v>197</v>
      </c>
      <c r="D184" s="28" t="s">
        <v>88</v>
      </c>
      <c r="E184" s="26" t="s">
        <v>223</v>
      </c>
      <c r="F184" s="26"/>
      <c r="G184" s="37">
        <f>G185+G186</f>
        <v>125.9</v>
      </c>
      <c r="H184" s="37">
        <f>H185+H186</f>
        <v>116.39999999999999</v>
      </c>
    </row>
    <row r="185" spans="1:8" ht="31.5">
      <c r="A185" s="27" t="s">
        <v>98</v>
      </c>
      <c r="B185" s="28" t="s">
        <v>26</v>
      </c>
      <c r="C185" s="28" t="s">
        <v>197</v>
      </c>
      <c r="D185" s="28" t="s">
        <v>88</v>
      </c>
      <c r="E185" s="26" t="s">
        <v>223</v>
      </c>
      <c r="F185" s="26">
        <v>242</v>
      </c>
      <c r="G185" s="37">
        <v>66.7</v>
      </c>
      <c r="H185" s="37">
        <v>41.3</v>
      </c>
    </row>
    <row r="186" spans="1:8" ht="31.5">
      <c r="A186" s="27" t="s">
        <v>99</v>
      </c>
      <c r="B186" s="28" t="s">
        <v>26</v>
      </c>
      <c r="C186" s="28" t="s">
        <v>197</v>
      </c>
      <c r="D186" s="28" t="s">
        <v>88</v>
      </c>
      <c r="E186" s="26" t="s">
        <v>223</v>
      </c>
      <c r="F186" s="26">
        <v>244</v>
      </c>
      <c r="G186" s="37">
        <v>59.2</v>
      </c>
      <c r="H186" s="37">
        <v>75.1</v>
      </c>
    </row>
    <row r="187" spans="1:8" ht="63">
      <c r="A187" s="48" t="s">
        <v>353</v>
      </c>
      <c r="B187" s="28" t="s">
        <v>26</v>
      </c>
      <c r="C187" s="49"/>
      <c r="D187" s="49"/>
      <c r="E187" s="26" t="s">
        <v>224</v>
      </c>
      <c r="F187" s="26"/>
      <c r="G187" s="37">
        <f>G188+G191+G194</f>
        <v>2005.5</v>
      </c>
      <c r="H187" s="37">
        <f>H188+H191+H194</f>
        <v>2065</v>
      </c>
    </row>
    <row r="188" spans="1:8" ht="47.25">
      <c r="A188" s="50" t="s">
        <v>23</v>
      </c>
      <c r="B188" s="28" t="s">
        <v>26</v>
      </c>
      <c r="C188" s="28" t="s">
        <v>89</v>
      </c>
      <c r="D188" s="28" t="s">
        <v>225</v>
      </c>
      <c r="E188" s="51"/>
      <c r="F188" s="51"/>
      <c r="G188" s="37">
        <f>G189</f>
        <v>870.5</v>
      </c>
      <c r="H188" s="37">
        <f>H189</f>
        <v>750</v>
      </c>
    </row>
    <row r="189" spans="1:8" ht="31.5">
      <c r="A189" s="48" t="s">
        <v>226</v>
      </c>
      <c r="B189" s="28" t="s">
        <v>26</v>
      </c>
      <c r="C189" s="28" t="s">
        <v>89</v>
      </c>
      <c r="D189" s="28" t="s">
        <v>225</v>
      </c>
      <c r="E189" s="26" t="s">
        <v>227</v>
      </c>
      <c r="F189" s="26"/>
      <c r="G189" s="37">
        <f>G190</f>
        <v>870.5</v>
      </c>
      <c r="H189" s="37">
        <f>H190</f>
        <v>750</v>
      </c>
    </row>
    <row r="190" spans="1:8" ht="31.5">
      <c r="A190" s="27" t="s">
        <v>99</v>
      </c>
      <c r="B190" s="28" t="s">
        <v>26</v>
      </c>
      <c r="C190" s="28" t="s">
        <v>89</v>
      </c>
      <c r="D190" s="28" t="s">
        <v>225</v>
      </c>
      <c r="E190" s="26" t="s">
        <v>227</v>
      </c>
      <c r="F190" s="26">
        <v>244</v>
      </c>
      <c r="G190" s="37">
        <v>870.5</v>
      </c>
      <c r="H190" s="37">
        <v>750</v>
      </c>
    </row>
    <row r="191" spans="1:8" ht="15.75">
      <c r="A191" s="27" t="s">
        <v>1</v>
      </c>
      <c r="B191" s="28" t="s">
        <v>26</v>
      </c>
      <c r="C191" s="28" t="s">
        <v>88</v>
      </c>
      <c r="D191" s="28" t="s">
        <v>128</v>
      </c>
      <c r="E191" s="26"/>
      <c r="F191" s="26"/>
      <c r="G191" s="37">
        <f>G192</f>
        <v>250</v>
      </c>
      <c r="H191" s="37">
        <f>H192</f>
        <v>300</v>
      </c>
    </row>
    <row r="192" spans="1:8" ht="31.5">
      <c r="A192" s="48" t="s">
        <v>226</v>
      </c>
      <c r="B192" s="28" t="s">
        <v>26</v>
      </c>
      <c r="C192" s="28" t="s">
        <v>88</v>
      </c>
      <c r="D192" s="28" t="s">
        <v>128</v>
      </c>
      <c r="E192" s="26" t="s">
        <v>227</v>
      </c>
      <c r="F192" s="26"/>
      <c r="G192" s="37">
        <f>G193</f>
        <v>250</v>
      </c>
      <c r="H192" s="37">
        <f>H193</f>
        <v>300</v>
      </c>
    </row>
    <row r="193" spans="1:8" ht="31.5">
      <c r="A193" s="27" t="s">
        <v>99</v>
      </c>
      <c r="B193" s="28" t="s">
        <v>26</v>
      </c>
      <c r="C193" s="28" t="s">
        <v>88</v>
      </c>
      <c r="D193" s="28" t="s">
        <v>128</v>
      </c>
      <c r="E193" s="26" t="s">
        <v>227</v>
      </c>
      <c r="F193" s="26">
        <v>244</v>
      </c>
      <c r="G193" s="37">
        <v>250</v>
      </c>
      <c r="H193" s="37">
        <v>300</v>
      </c>
    </row>
    <row r="194" spans="1:8" ht="47.25">
      <c r="A194" s="50" t="s">
        <v>23</v>
      </c>
      <c r="B194" s="28" t="s">
        <v>26</v>
      </c>
      <c r="C194" s="28" t="s">
        <v>89</v>
      </c>
      <c r="D194" s="28" t="s">
        <v>225</v>
      </c>
      <c r="E194" s="26"/>
      <c r="F194" s="26"/>
      <c r="G194" s="37">
        <f>G195+G197+G199</f>
        <v>885</v>
      </c>
      <c r="H194" s="37">
        <f>H195+H197+H199</f>
        <v>1015</v>
      </c>
    </row>
    <row r="195" spans="1:8" ht="15.75">
      <c r="A195" s="48" t="s">
        <v>228</v>
      </c>
      <c r="B195" s="28" t="s">
        <v>26</v>
      </c>
      <c r="C195" s="28" t="s">
        <v>89</v>
      </c>
      <c r="D195" s="28" t="s">
        <v>225</v>
      </c>
      <c r="E195" s="26" t="s">
        <v>229</v>
      </c>
      <c r="F195" s="26"/>
      <c r="G195" s="37">
        <f>G196</f>
        <v>200</v>
      </c>
      <c r="H195" s="37">
        <f>H196</f>
        <v>210</v>
      </c>
    </row>
    <row r="196" spans="1:8" ht="31.5">
      <c r="A196" s="27" t="s">
        <v>99</v>
      </c>
      <c r="B196" s="28" t="s">
        <v>26</v>
      </c>
      <c r="C196" s="28" t="s">
        <v>89</v>
      </c>
      <c r="D196" s="28" t="s">
        <v>225</v>
      </c>
      <c r="E196" s="26" t="s">
        <v>229</v>
      </c>
      <c r="F196" s="26">
        <v>244</v>
      </c>
      <c r="G196" s="37">
        <v>200</v>
      </c>
      <c r="H196" s="37">
        <v>210</v>
      </c>
    </row>
    <row r="197" spans="1:8" ht="15.75">
      <c r="A197" s="48" t="s">
        <v>230</v>
      </c>
      <c r="B197" s="28" t="s">
        <v>26</v>
      </c>
      <c r="C197" s="28" t="s">
        <v>89</v>
      </c>
      <c r="D197" s="28" t="s">
        <v>225</v>
      </c>
      <c r="E197" s="26" t="s">
        <v>231</v>
      </c>
      <c r="F197" s="26"/>
      <c r="G197" s="37">
        <f>G198</f>
        <v>475</v>
      </c>
      <c r="H197" s="37">
        <f>H198</f>
        <v>575</v>
      </c>
    </row>
    <row r="198" spans="1:8" ht="31.5">
      <c r="A198" s="27" t="s">
        <v>99</v>
      </c>
      <c r="B198" s="28" t="s">
        <v>26</v>
      </c>
      <c r="C198" s="28" t="s">
        <v>89</v>
      </c>
      <c r="D198" s="28" t="s">
        <v>225</v>
      </c>
      <c r="E198" s="26" t="s">
        <v>231</v>
      </c>
      <c r="F198" s="26">
        <v>244</v>
      </c>
      <c r="G198" s="37">
        <v>475</v>
      </c>
      <c r="H198" s="37">
        <v>575</v>
      </c>
    </row>
    <row r="199" spans="1:8" ht="15.75">
      <c r="A199" s="48" t="s">
        <v>232</v>
      </c>
      <c r="B199" s="28" t="s">
        <v>26</v>
      </c>
      <c r="C199" s="28" t="s">
        <v>89</v>
      </c>
      <c r="D199" s="28" t="s">
        <v>225</v>
      </c>
      <c r="E199" s="26" t="s">
        <v>233</v>
      </c>
      <c r="F199" s="26"/>
      <c r="G199" s="37">
        <f>G200</f>
        <v>210</v>
      </c>
      <c r="H199" s="37">
        <f>H200</f>
        <v>230</v>
      </c>
    </row>
    <row r="200" spans="1:8" ht="31.5">
      <c r="A200" s="27" t="s">
        <v>99</v>
      </c>
      <c r="B200" s="28" t="s">
        <v>26</v>
      </c>
      <c r="C200" s="28" t="s">
        <v>89</v>
      </c>
      <c r="D200" s="28" t="s">
        <v>225</v>
      </c>
      <c r="E200" s="26" t="s">
        <v>233</v>
      </c>
      <c r="F200" s="26">
        <v>244</v>
      </c>
      <c r="G200" s="37">
        <v>210</v>
      </c>
      <c r="H200" s="37">
        <v>230</v>
      </c>
    </row>
    <row r="201" spans="1:8" ht="48.75" customHeight="1">
      <c r="A201" s="33" t="s">
        <v>352</v>
      </c>
      <c r="B201" s="28" t="s">
        <v>26</v>
      </c>
      <c r="C201" s="28"/>
      <c r="D201" s="28"/>
      <c r="E201" s="26" t="s">
        <v>234</v>
      </c>
      <c r="F201" s="26"/>
      <c r="G201" s="37">
        <f>G202+G205+G208</f>
        <v>16096</v>
      </c>
      <c r="H201" s="37">
        <f>H202+H205+H208</f>
        <v>17675.8</v>
      </c>
    </row>
    <row r="202" spans="1:8" ht="15.75">
      <c r="A202" s="27" t="s">
        <v>5</v>
      </c>
      <c r="B202" s="28"/>
      <c r="C202" s="28" t="s">
        <v>111</v>
      </c>
      <c r="D202" s="28" t="s">
        <v>89</v>
      </c>
      <c r="E202" s="51"/>
      <c r="F202" s="26"/>
      <c r="G202" s="37">
        <f>G203</f>
        <v>1596</v>
      </c>
      <c r="H202" s="37">
        <f>H203</f>
        <v>1675.8</v>
      </c>
    </row>
    <row r="203" spans="1:8" ht="15.75">
      <c r="A203" s="26" t="s">
        <v>235</v>
      </c>
      <c r="B203" s="28" t="s">
        <v>26</v>
      </c>
      <c r="C203" s="28" t="s">
        <v>111</v>
      </c>
      <c r="D203" s="28" t="s">
        <v>89</v>
      </c>
      <c r="E203" s="26" t="s">
        <v>236</v>
      </c>
      <c r="F203" s="26"/>
      <c r="G203" s="37">
        <f>G204</f>
        <v>1596</v>
      </c>
      <c r="H203" s="37">
        <f>H204</f>
        <v>1675.8</v>
      </c>
    </row>
    <row r="204" spans="1:8" ht="31.5">
      <c r="A204" s="27" t="s">
        <v>99</v>
      </c>
      <c r="B204" s="28" t="s">
        <v>26</v>
      </c>
      <c r="C204" s="28" t="s">
        <v>111</v>
      </c>
      <c r="D204" s="28" t="s">
        <v>89</v>
      </c>
      <c r="E204" s="26" t="s">
        <v>236</v>
      </c>
      <c r="F204" s="26">
        <v>244</v>
      </c>
      <c r="G204" s="37">
        <v>1596</v>
      </c>
      <c r="H204" s="37">
        <v>1675.8</v>
      </c>
    </row>
    <row r="205" spans="1:8" ht="15.75">
      <c r="A205" s="2" t="s">
        <v>53</v>
      </c>
      <c r="B205" s="28"/>
      <c r="C205" s="28" t="s">
        <v>108</v>
      </c>
      <c r="D205" s="28" t="s">
        <v>225</v>
      </c>
      <c r="E205" s="26"/>
      <c r="F205" s="26"/>
      <c r="G205" s="37">
        <f>G206</f>
        <v>7000</v>
      </c>
      <c r="H205" s="37">
        <f>H206</f>
        <v>7500</v>
      </c>
    </row>
    <row r="206" spans="1:8" ht="15.75">
      <c r="A206" s="26" t="s">
        <v>237</v>
      </c>
      <c r="B206" s="28" t="s">
        <v>26</v>
      </c>
      <c r="C206" s="28" t="s">
        <v>108</v>
      </c>
      <c r="D206" s="28" t="s">
        <v>225</v>
      </c>
      <c r="E206" s="26" t="s">
        <v>238</v>
      </c>
      <c r="F206" s="26"/>
      <c r="G206" s="37">
        <f>G207</f>
        <v>7000</v>
      </c>
      <c r="H206" s="37">
        <f>H207</f>
        <v>7500</v>
      </c>
    </row>
    <row r="207" spans="1:8" ht="31.5">
      <c r="A207" s="27" t="s">
        <v>99</v>
      </c>
      <c r="B207" s="28" t="s">
        <v>26</v>
      </c>
      <c r="C207" s="28" t="s">
        <v>108</v>
      </c>
      <c r="D207" s="28" t="s">
        <v>225</v>
      </c>
      <c r="E207" s="26" t="s">
        <v>238</v>
      </c>
      <c r="F207" s="26">
        <v>244</v>
      </c>
      <c r="G207" s="37">
        <v>7000</v>
      </c>
      <c r="H207" s="37">
        <v>7500</v>
      </c>
    </row>
    <row r="208" spans="1:8" ht="15.75">
      <c r="A208" s="27" t="s">
        <v>5</v>
      </c>
      <c r="B208" s="28" t="s">
        <v>26</v>
      </c>
      <c r="C208" s="28" t="s">
        <v>111</v>
      </c>
      <c r="D208" s="28" t="s">
        <v>89</v>
      </c>
      <c r="E208" s="26"/>
      <c r="F208" s="26"/>
      <c r="G208" s="37">
        <f>G209</f>
        <v>7500</v>
      </c>
      <c r="H208" s="37">
        <f>H209</f>
        <v>8500</v>
      </c>
    </row>
    <row r="209" spans="1:8" ht="15.75">
      <c r="A209" s="26" t="s">
        <v>239</v>
      </c>
      <c r="B209" s="28" t="s">
        <v>26</v>
      </c>
      <c r="C209" s="28" t="s">
        <v>111</v>
      </c>
      <c r="D209" s="28" t="s">
        <v>89</v>
      </c>
      <c r="E209" s="26" t="s">
        <v>240</v>
      </c>
      <c r="F209" s="26" t="s">
        <v>241</v>
      </c>
      <c r="G209" s="37">
        <f>G210+G211</f>
        <v>7500</v>
      </c>
      <c r="H209" s="37">
        <f>H210+H211</f>
        <v>8500</v>
      </c>
    </row>
    <row r="210" spans="1:8" ht="31.5">
      <c r="A210" s="2" t="s">
        <v>113</v>
      </c>
      <c r="B210" s="28" t="s">
        <v>26</v>
      </c>
      <c r="C210" s="28" t="s">
        <v>111</v>
      </c>
      <c r="D210" s="28" t="s">
        <v>89</v>
      </c>
      <c r="E210" s="26" t="s">
        <v>240</v>
      </c>
      <c r="F210" s="26">
        <v>243</v>
      </c>
      <c r="G210" s="37">
        <v>1000</v>
      </c>
      <c r="H210" s="37">
        <v>1500</v>
      </c>
    </row>
    <row r="211" spans="1:8" ht="31.5">
      <c r="A211" s="27" t="s">
        <v>99</v>
      </c>
      <c r="B211" s="28" t="s">
        <v>26</v>
      </c>
      <c r="C211" s="28" t="s">
        <v>111</v>
      </c>
      <c r="D211" s="28" t="s">
        <v>89</v>
      </c>
      <c r="E211" s="26" t="s">
        <v>240</v>
      </c>
      <c r="F211" s="26">
        <v>244</v>
      </c>
      <c r="G211" s="37">
        <v>6500</v>
      </c>
      <c r="H211" s="37">
        <v>7000</v>
      </c>
    </row>
    <row r="212" spans="1:8" ht="78.75" hidden="1">
      <c r="A212" s="33" t="s">
        <v>242</v>
      </c>
      <c r="B212" s="28" t="s">
        <v>26</v>
      </c>
      <c r="C212" s="28"/>
      <c r="D212" s="28"/>
      <c r="E212" s="26" t="s">
        <v>243</v>
      </c>
      <c r="F212" s="26"/>
      <c r="G212" s="37">
        <f aca="true" t="shared" si="1" ref="G212:H214">G213</f>
        <v>0</v>
      </c>
      <c r="H212" s="37">
        <f t="shared" si="1"/>
        <v>0</v>
      </c>
    </row>
    <row r="213" spans="1:8" ht="15.75" hidden="1">
      <c r="A213" s="2" t="s">
        <v>2</v>
      </c>
      <c r="B213" s="28" t="s">
        <v>26</v>
      </c>
      <c r="C213" s="28" t="s">
        <v>108</v>
      </c>
      <c r="D213" s="28" t="s">
        <v>109</v>
      </c>
      <c r="E213" s="26"/>
      <c r="F213" s="26"/>
      <c r="G213" s="37">
        <f t="shared" si="1"/>
        <v>0</v>
      </c>
      <c r="H213" s="37">
        <f t="shared" si="1"/>
        <v>0</v>
      </c>
    </row>
    <row r="214" spans="1:8" ht="31.5" hidden="1">
      <c r="A214" s="33" t="s">
        <v>244</v>
      </c>
      <c r="B214" s="28" t="s">
        <v>26</v>
      </c>
      <c r="C214" s="28" t="s">
        <v>108</v>
      </c>
      <c r="D214" s="28" t="s">
        <v>109</v>
      </c>
      <c r="E214" s="26" t="s">
        <v>245</v>
      </c>
      <c r="F214" s="26"/>
      <c r="G214" s="37">
        <f t="shared" si="1"/>
        <v>0</v>
      </c>
      <c r="H214" s="37">
        <f t="shared" si="1"/>
        <v>0</v>
      </c>
    </row>
    <row r="215" spans="1:8" ht="15.75" hidden="1">
      <c r="A215" s="2" t="s">
        <v>146</v>
      </c>
      <c r="B215" s="28" t="s">
        <v>26</v>
      </c>
      <c r="C215" s="28" t="s">
        <v>108</v>
      </c>
      <c r="D215" s="28" t="s">
        <v>109</v>
      </c>
      <c r="E215" s="26" t="s">
        <v>245</v>
      </c>
      <c r="F215" s="26">
        <v>852</v>
      </c>
      <c r="G215" s="37">
        <v>0</v>
      </c>
      <c r="H215" s="37">
        <v>0</v>
      </c>
    </row>
    <row r="216" spans="1:8" ht="47.25">
      <c r="A216" s="27" t="s">
        <v>538</v>
      </c>
      <c r="B216" s="28" t="s">
        <v>26</v>
      </c>
      <c r="C216" s="81"/>
      <c r="D216" s="81"/>
      <c r="E216" s="80" t="s">
        <v>539</v>
      </c>
      <c r="F216" s="80"/>
      <c r="G216" s="37">
        <f aca="true" t="shared" si="2" ref="G216:H219">G217</f>
        <v>80</v>
      </c>
      <c r="H216" s="37">
        <f t="shared" si="2"/>
        <v>80</v>
      </c>
    </row>
    <row r="217" spans="1:8" ht="15.75">
      <c r="A217" s="2" t="s">
        <v>53</v>
      </c>
      <c r="B217" s="28" t="s">
        <v>26</v>
      </c>
      <c r="C217" s="81" t="s">
        <v>108</v>
      </c>
      <c r="D217" s="81" t="s">
        <v>225</v>
      </c>
      <c r="E217" s="80"/>
      <c r="F217" s="80"/>
      <c r="G217" s="37">
        <f t="shared" si="2"/>
        <v>80</v>
      </c>
      <c r="H217" s="37">
        <f t="shared" si="2"/>
        <v>80</v>
      </c>
    </row>
    <row r="218" spans="1:8" ht="15.75">
      <c r="A218" s="2" t="s">
        <v>541</v>
      </c>
      <c r="B218" s="28" t="s">
        <v>26</v>
      </c>
      <c r="C218" s="81" t="s">
        <v>108</v>
      </c>
      <c r="D218" s="81" t="s">
        <v>225</v>
      </c>
      <c r="E218" s="82" t="s">
        <v>542</v>
      </c>
      <c r="F218" s="80"/>
      <c r="G218" s="37">
        <f t="shared" si="2"/>
        <v>80</v>
      </c>
      <c r="H218" s="37">
        <f t="shared" si="2"/>
        <v>80</v>
      </c>
    </row>
    <row r="219" spans="1:8" ht="15.75">
      <c r="A219" s="27" t="s">
        <v>540</v>
      </c>
      <c r="B219" s="28" t="s">
        <v>26</v>
      </c>
      <c r="C219" s="81" t="s">
        <v>108</v>
      </c>
      <c r="D219" s="81" t="s">
        <v>225</v>
      </c>
      <c r="E219" s="80" t="s">
        <v>543</v>
      </c>
      <c r="F219" s="80"/>
      <c r="G219" s="37">
        <f t="shared" si="2"/>
        <v>80</v>
      </c>
      <c r="H219" s="37">
        <f t="shared" si="2"/>
        <v>80</v>
      </c>
    </row>
    <row r="220" spans="1:8" ht="31.5">
      <c r="A220" s="27" t="s">
        <v>99</v>
      </c>
      <c r="B220" s="28" t="s">
        <v>26</v>
      </c>
      <c r="C220" s="81" t="s">
        <v>108</v>
      </c>
      <c r="D220" s="81" t="s">
        <v>225</v>
      </c>
      <c r="E220" s="80" t="s">
        <v>543</v>
      </c>
      <c r="F220" s="80">
        <v>244</v>
      </c>
      <c r="G220" s="37">
        <v>80</v>
      </c>
      <c r="H220" s="37">
        <v>80</v>
      </c>
    </row>
    <row r="221" spans="1:8" ht="15.75">
      <c r="A221" s="27" t="s">
        <v>21</v>
      </c>
      <c r="B221" s="28" t="s">
        <v>26</v>
      </c>
      <c r="C221" s="28"/>
      <c r="D221" s="28"/>
      <c r="E221" s="52" t="s">
        <v>86</v>
      </c>
      <c r="F221" s="29"/>
      <c r="G221" s="53">
        <f>G222+G226+G235</f>
        <v>13307</v>
      </c>
      <c r="H221" s="53">
        <f>H222+H226+H235</f>
        <v>13943.2</v>
      </c>
    </row>
    <row r="222" spans="1:8" ht="47.25">
      <c r="A222" s="31" t="s">
        <v>246</v>
      </c>
      <c r="B222" s="28" t="s">
        <v>26</v>
      </c>
      <c r="C222" s="28"/>
      <c r="D222" s="28"/>
      <c r="E222" s="54" t="s">
        <v>247</v>
      </c>
      <c r="F222" s="55"/>
      <c r="G222" s="56">
        <f aca="true" t="shared" si="3" ref="G222:H224">G223</f>
        <v>1575.9</v>
      </c>
      <c r="H222" s="56">
        <f t="shared" si="3"/>
        <v>1654.7</v>
      </c>
    </row>
    <row r="223" spans="1:8" ht="47.25">
      <c r="A223" s="27" t="s">
        <v>248</v>
      </c>
      <c r="B223" s="28" t="s">
        <v>26</v>
      </c>
      <c r="C223" s="28" t="s">
        <v>88</v>
      </c>
      <c r="D223" s="28" t="s">
        <v>108</v>
      </c>
      <c r="E223" s="57"/>
      <c r="F223" s="58"/>
      <c r="G223" s="53">
        <f t="shared" si="3"/>
        <v>1575.9</v>
      </c>
      <c r="H223" s="53">
        <f t="shared" si="3"/>
        <v>1654.7</v>
      </c>
    </row>
    <row r="224" spans="1:8" ht="63">
      <c r="A224" s="27" t="s">
        <v>249</v>
      </c>
      <c r="B224" s="28" t="s">
        <v>26</v>
      </c>
      <c r="C224" s="28" t="s">
        <v>88</v>
      </c>
      <c r="D224" s="28" t="s">
        <v>108</v>
      </c>
      <c r="E224" s="59" t="s">
        <v>250</v>
      </c>
      <c r="F224" s="60"/>
      <c r="G224" s="53">
        <f t="shared" si="3"/>
        <v>1575.9</v>
      </c>
      <c r="H224" s="53">
        <f t="shared" si="3"/>
        <v>1654.7</v>
      </c>
    </row>
    <row r="225" spans="1:8" ht="31.5">
      <c r="A225" s="27" t="s">
        <v>91</v>
      </c>
      <c r="B225" s="28" t="s">
        <v>26</v>
      </c>
      <c r="C225" s="28" t="s">
        <v>88</v>
      </c>
      <c r="D225" s="28" t="s">
        <v>108</v>
      </c>
      <c r="E225" s="59" t="s">
        <v>250</v>
      </c>
      <c r="F225" s="60">
        <v>121</v>
      </c>
      <c r="G225" s="37">
        <v>1575.9</v>
      </c>
      <c r="H225" s="37">
        <v>1654.7</v>
      </c>
    </row>
    <row r="226" spans="1:8" ht="31.5">
      <c r="A226" s="31" t="s">
        <v>94</v>
      </c>
      <c r="B226" s="28" t="s">
        <v>26</v>
      </c>
      <c r="C226" s="28"/>
      <c r="D226" s="28"/>
      <c r="E226" s="54" t="s">
        <v>95</v>
      </c>
      <c r="F226" s="55"/>
      <c r="G226" s="56">
        <f>G227</f>
        <v>10701</v>
      </c>
      <c r="H226" s="56">
        <f>H227</f>
        <v>11258.4</v>
      </c>
    </row>
    <row r="227" spans="1:8" ht="47.25">
      <c r="A227" s="27" t="s">
        <v>248</v>
      </c>
      <c r="B227" s="28" t="s">
        <v>26</v>
      </c>
      <c r="C227" s="28" t="s">
        <v>88</v>
      </c>
      <c r="D227" s="28" t="s">
        <v>108</v>
      </c>
      <c r="E227" s="57"/>
      <c r="F227" s="58"/>
      <c r="G227" s="53">
        <f>G228+G230</f>
        <v>10701</v>
      </c>
      <c r="H227" s="53">
        <f>H228+H230</f>
        <v>11258.4</v>
      </c>
    </row>
    <row r="228" spans="1:8" ht="63">
      <c r="A228" s="27" t="s">
        <v>251</v>
      </c>
      <c r="B228" s="28" t="s">
        <v>26</v>
      </c>
      <c r="C228" s="28" t="s">
        <v>88</v>
      </c>
      <c r="D228" s="28" t="s">
        <v>108</v>
      </c>
      <c r="E228" s="59" t="s">
        <v>252</v>
      </c>
      <c r="F228" s="60"/>
      <c r="G228" s="53">
        <f>G229</f>
        <v>8177.4</v>
      </c>
      <c r="H228" s="53">
        <f>H229</f>
        <v>8586.3</v>
      </c>
    </row>
    <row r="229" spans="1:8" ht="31.5">
      <c r="A229" s="27" t="s">
        <v>91</v>
      </c>
      <c r="B229" s="28" t="s">
        <v>26</v>
      </c>
      <c r="C229" s="28" t="s">
        <v>88</v>
      </c>
      <c r="D229" s="28" t="s">
        <v>108</v>
      </c>
      <c r="E229" s="59" t="s">
        <v>252</v>
      </c>
      <c r="F229" s="60">
        <v>121</v>
      </c>
      <c r="G229" s="129">
        <v>8177.4</v>
      </c>
      <c r="H229" s="129">
        <v>8586.3</v>
      </c>
    </row>
    <row r="230" spans="1:8" ht="63">
      <c r="A230" s="27" t="s">
        <v>96</v>
      </c>
      <c r="B230" s="28" t="s">
        <v>26</v>
      </c>
      <c r="C230" s="28" t="s">
        <v>88</v>
      </c>
      <c r="D230" s="28" t="s">
        <v>108</v>
      </c>
      <c r="E230" s="59" t="s">
        <v>97</v>
      </c>
      <c r="F230" s="60"/>
      <c r="G230" s="53">
        <f>G231+G232+G233+G234</f>
        <v>2523.6</v>
      </c>
      <c r="H230" s="53">
        <f>H231+H232+H233+H234</f>
        <v>2672.1</v>
      </c>
    </row>
    <row r="231" spans="1:8" ht="31.5">
      <c r="A231" s="27" t="s">
        <v>93</v>
      </c>
      <c r="B231" s="28" t="s">
        <v>26</v>
      </c>
      <c r="C231" s="28" t="s">
        <v>88</v>
      </c>
      <c r="D231" s="28" t="s">
        <v>108</v>
      </c>
      <c r="E231" s="59" t="s">
        <v>97</v>
      </c>
      <c r="F231" s="60">
        <v>122</v>
      </c>
      <c r="G231" s="66">
        <v>60.5</v>
      </c>
      <c r="H231" s="66">
        <v>63.5</v>
      </c>
    </row>
    <row r="232" spans="1:8" ht="31.5">
      <c r="A232" s="27" t="s">
        <v>98</v>
      </c>
      <c r="B232" s="28" t="s">
        <v>26</v>
      </c>
      <c r="C232" s="28" t="s">
        <v>88</v>
      </c>
      <c r="D232" s="28" t="s">
        <v>108</v>
      </c>
      <c r="E232" s="59" t="s">
        <v>97</v>
      </c>
      <c r="F232" s="60">
        <v>242</v>
      </c>
      <c r="G232" s="66">
        <v>758.1</v>
      </c>
      <c r="H232" s="66">
        <v>803.6</v>
      </c>
    </row>
    <row r="233" spans="1:8" ht="31.5">
      <c r="A233" s="27" t="s">
        <v>99</v>
      </c>
      <c r="B233" s="28" t="s">
        <v>26</v>
      </c>
      <c r="C233" s="28" t="s">
        <v>88</v>
      </c>
      <c r="D233" s="28" t="s">
        <v>108</v>
      </c>
      <c r="E233" s="59" t="s">
        <v>97</v>
      </c>
      <c r="F233" s="60">
        <v>244</v>
      </c>
      <c r="G233" s="66">
        <v>1500</v>
      </c>
      <c r="H233" s="66">
        <v>1600</v>
      </c>
    </row>
    <row r="234" spans="1:8" ht="15.75">
      <c r="A234" s="27" t="s">
        <v>100</v>
      </c>
      <c r="B234" s="28" t="s">
        <v>26</v>
      </c>
      <c r="C234" s="28" t="s">
        <v>88</v>
      </c>
      <c r="D234" s="28" t="s">
        <v>108</v>
      </c>
      <c r="E234" s="59" t="s">
        <v>97</v>
      </c>
      <c r="F234" s="60">
        <v>852</v>
      </c>
      <c r="G234" s="66">
        <v>205</v>
      </c>
      <c r="H234" s="66">
        <v>205</v>
      </c>
    </row>
    <row r="235" spans="1:8" ht="31.5">
      <c r="A235" s="31" t="s">
        <v>253</v>
      </c>
      <c r="B235" s="28" t="s">
        <v>26</v>
      </c>
      <c r="C235" s="28" t="s">
        <v>88</v>
      </c>
      <c r="D235" s="28" t="s">
        <v>128</v>
      </c>
      <c r="E235" s="54" t="s">
        <v>254</v>
      </c>
      <c r="F235" s="55"/>
      <c r="G235" s="56">
        <f>G236+G241</f>
        <v>1030.1</v>
      </c>
      <c r="H235" s="56">
        <f>H236+H241</f>
        <v>1030.1</v>
      </c>
    </row>
    <row r="236" spans="1:8" ht="47.25">
      <c r="A236" s="27" t="s">
        <v>248</v>
      </c>
      <c r="B236" s="28" t="s">
        <v>26</v>
      </c>
      <c r="C236" s="28" t="s">
        <v>88</v>
      </c>
      <c r="D236" s="28" t="s">
        <v>128</v>
      </c>
      <c r="E236" s="57"/>
      <c r="F236" s="58"/>
      <c r="G236" s="53">
        <f>G237</f>
        <v>598.5</v>
      </c>
      <c r="H236" s="53">
        <f>H237</f>
        <v>598.5</v>
      </c>
    </row>
    <row r="237" spans="1:8" ht="63">
      <c r="A237" s="27" t="s">
        <v>255</v>
      </c>
      <c r="B237" s="28" t="s">
        <v>26</v>
      </c>
      <c r="C237" s="28" t="s">
        <v>88</v>
      </c>
      <c r="D237" s="28" t="s">
        <v>128</v>
      </c>
      <c r="E237" s="59" t="s">
        <v>256</v>
      </c>
      <c r="F237" s="60"/>
      <c r="G237" s="53">
        <f>G238+G240+G239</f>
        <v>598.5</v>
      </c>
      <c r="H237" s="53">
        <f>H238+H240+H239</f>
        <v>598.5</v>
      </c>
    </row>
    <row r="238" spans="1:8" ht="31.5">
      <c r="A238" s="27" t="s">
        <v>91</v>
      </c>
      <c r="B238" s="28" t="s">
        <v>26</v>
      </c>
      <c r="C238" s="28" t="s">
        <v>88</v>
      </c>
      <c r="D238" s="28" t="s">
        <v>128</v>
      </c>
      <c r="E238" s="59" t="s">
        <v>256</v>
      </c>
      <c r="F238" s="60">
        <v>121</v>
      </c>
      <c r="G238" s="66">
        <v>553.3</v>
      </c>
      <c r="H238" s="66">
        <v>553.3</v>
      </c>
    </row>
    <row r="239" spans="1:8" ht="31.5">
      <c r="A239" s="27" t="s">
        <v>98</v>
      </c>
      <c r="B239" s="28" t="s">
        <v>26</v>
      </c>
      <c r="C239" s="28" t="s">
        <v>88</v>
      </c>
      <c r="D239" s="28" t="s">
        <v>128</v>
      </c>
      <c r="E239" s="59" t="s">
        <v>256</v>
      </c>
      <c r="F239" s="60">
        <v>242</v>
      </c>
      <c r="G239" s="66">
        <v>16</v>
      </c>
      <c r="H239" s="66">
        <v>16</v>
      </c>
    </row>
    <row r="240" spans="1:8" ht="31.5">
      <c r="A240" s="27" t="s">
        <v>99</v>
      </c>
      <c r="B240" s="28" t="s">
        <v>26</v>
      </c>
      <c r="C240" s="28" t="s">
        <v>88</v>
      </c>
      <c r="D240" s="28" t="s">
        <v>128</v>
      </c>
      <c r="E240" s="59" t="s">
        <v>256</v>
      </c>
      <c r="F240" s="60">
        <v>244</v>
      </c>
      <c r="G240" s="53">
        <v>29.2</v>
      </c>
      <c r="H240" s="53">
        <v>29.2</v>
      </c>
    </row>
    <row r="241" spans="1:8" ht="15.75">
      <c r="A241" s="61" t="s">
        <v>57</v>
      </c>
      <c r="B241" s="28" t="s">
        <v>26</v>
      </c>
      <c r="C241" s="28" t="s">
        <v>116</v>
      </c>
      <c r="D241" s="28" t="s">
        <v>89</v>
      </c>
      <c r="E241" s="59"/>
      <c r="F241" s="60"/>
      <c r="G241" s="53">
        <f>G242</f>
        <v>431.59999999999997</v>
      </c>
      <c r="H241" s="53">
        <f>H242</f>
        <v>431.59999999999997</v>
      </c>
    </row>
    <row r="242" spans="1:8" ht="47.25">
      <c r="A242" s="27" t="s">
        <v>257</v>
      </c>
      <c r="B242" s="28" t="s">
        <v>26</v>
      </c>
      <c r="C242" s="28" t="s">
        <v>116</v>
      </c>
      <c r="D242" s="28" t="s">
        <v>89</v>
      </c>
      <c r="E242" s="59" t="s">
        <v>258</v>
      </c>
      <c r="F242" s="60"/>
      <c r="G242" s="53">
        <f>G243+G244+G245+G246</f>
        <v>431.59999999999997</v>
      </c>
      <c r="H242" s="53">
        <f>H243+H244+H245+H246</f>
        <v>431.59999999999997</v>
      </c>
    </row>
    <row r="243" spans="1:8" ht="31.5">
      <c r="A243" s="27" t="s">
        <v>91</v>
      </c>
      <c r="B243" s="28" t="s">
        <v>26</v>
      </c>
      <c r="C243" s="28" t="s">
        <v>116</v>
      </c>
      <c r="D243" s="28" t="s">
        <v>89</v>
      </c>
      <c r="E243" s="59" t="s">
        <v>258</v>
      </c>
      <c r="F243" s="60">
        <v>121</v>
      </c>
      <c r="G243" s="37">
        <v>396.9</v>
      </c>
      <c r="H243" s="37">
        <v>396.9</v>
      </c>
    </row>
    <row r="244" spans="1:8" ht="31.5">
      <c r="A244" s="27" t="s">
        <v>93</v>
      </c>
      <c r="B244" s="28" t="s">
        <v>26</v>
      </c>
      <c r="C244" s="28" t="s">
        <v>116</v>
      </c>
      <c r="D244" s="28" t="s">
        <v>89</v>
      </c>
      <c r="E244" s="59" t="s">
        <v>258</v>
      </c>
      <c r="F244" s="60">
        <v>122</v>
      </c>
      <c r="G244" s="53">
        <v>6</v>
      </c>
      <c r="H244" s="53">
        <v>6</v>
      </c>
    </row>
    <row r="245" spans="1:8" ht="31.5">
      <c r="A245" s="27" t="s">
        <v>98</v>
      </c>
      <c r="B245" s="28" t="s">
        <v>26</v>
      </c>
      <c r="C245" s="28" t="s">
        <v>116</v>
      </c>
      <c r="D245" s="28" t="s">
        <v>89</v>
      </c>
      <c r="E245" s="59" t="s">
        <v>258</v>
      </c>
      <c r="F245" s="60">
        <v>242</v>
      </c>
      <c r="G245" s="53">
        <v>15.5</v>
      </c>
      <c r="H245" s="53">
        <v>15.5</v>
      </c>
    </row>
    <row r="246" spans="1:8" ht="31.5">
      <c r="A246" s="27" t="s">
        <v>99</v>
      </c>
      <c r="B246" s="28" t="s">
        <v>26</v>
      </c>
      <c r="C246" s="28" t="s">
        <v>116</v>
      </c>
      <c r="D246" s="28" t="s">
        <v>89</v>
      </c>
      <c r="E246" s="59" t="s">
        <v>258</v>
      </c>
      <c r="F246" s="60">
        <v>244</v>
      </c>
      <c r="G246" s="53">
        <v>13.2</v>
      </c>
      <c r="H246" s="53">
        <v>13.2</v>
      </c>
    </row>
    <row r="247" spans="1:8" ht="63">
      <c r="A247" s="27" t="s">
        <v>101</v>
      </c>
      <c r="B247" s="28" t="s">
        <v>26</v>
      </c>
      <c r="C247" s="28"/>
      <c r="D247" s="28"/>
      <c r="E247" s="59" t="s">
        <v>102</v>
      </c>
      <c r="F247" s="60"/>
      <c r="G247" s="53">
        <f>G248</f>
        <v>14685.000000000002</v>
      </c>
      <c r="H247" s="53">
        <f>H248</f>
        <v>14866.8</v>
      </c>
    </row>
    <row r="248" spans="1:8" ht="15.75">
      <c r="A248" s="27" t="s">
        <v>103</v>
      </c>
      <c r="B248" s="28" t="s">
        <v>26</v>
      </c>
      <c r="C248" s="28"/>
      <c r="D248" s="28"/>
      <c r="E248" s="59" t="s">
        <v>104</v>
      </c>
      <c r="F248" s="60"/>
      <c r="G248" s="53">
        <f>G249+G256+G260+G263+G266+G269+G272+G275+G278+G281+G284+G287+G293+G290</f>
        <v>14685.000000000002</v>
      </c>
      <c r="H248" s="53">
        <f>H249+H256+H260+H263+H266+H269+H272+H275+H278+H281+H284+H287+H293+H290</f>
        <v>14866.8</v>
      </c>
    </row>
    <row r="249" spans="1:8" ht="78.75">
      <c r="A249" s="27" t="s">
        <v>259</v>
      </c>
      <c r="B249" s="28" t="s">
        <v>26</v>
      </c>
      <c r="C249" s="28"/>
      <c r="D249" s="28"/>
      <c r="E249" s="59" t="s">
        <v>260</v>
      </c>
      <c r="F249" s="60"/>
      <c r="G249" s="53">
        <f>G251+G252+G253+G254+G255</f>
        <v>11377.800000000001</v>
      </c>
      <c r="H249" s="53">
        <f>H251+H252+H253+H254+H255</f>
        <v>11975.599999999999</v>
      </c>
    </row>
    <row r="250" spans="1:8" ht="15.75">
      <c r="A250" s="27" t="s">
        <v>1</v>
      </c>
      <c r="B250" s="28" t="s">
        <v>26</v>
      </c>
      <c r="C250" s="28" t="s">
        <v>88</v>
      </c>
      <c r="D250" s="28" t="s">
        <v>128</v>
      </c>
      <c r="E250" s="59"/>
      <c r="F250" s="60"/>
      <c r="G250" s="53">
        <f>G249</f>
        <v>11377.800000000001</v>
      </c>
      <c r="H250" s="53">
        <f>H249</f>
        <v>11975.599999999999</v>
      </c>
    </row>
    <row r="251" spans="1:8" ht="31.5">
      <c r="A251" s="27" t="s">
        <v>122</v>
      </c>
      <c r="B251" s="28" t="s">
        <v>26</v>
      </c>
      <c r="C251" s="28" t="s">
        <v>88</v>
      </c>
      <c r="D251" s="28" t="s">
        <v>128</v>
      </c>
      <c r="E251" s="59" t="s">
        <v>260</v>
      </c>
      <c r="F251" s="60">
        <v>111</v>
      </c>
      <c r="G251" s="37">
        <v>8456.1</v>
      </c>
      <c r="H251" s="37">
        <v>8878.9</v>
      </c>
    </row>
    <row r="252" spans="1:8" ht="15.75">
      <c r="A252" s="2" t="s">
        <v>123</v>
      </c>
      <c r="B252" s="28" t="s">
        <v>26</v>
      </c>
      <c r="C252" s="28" t="s">
        <v>88</v>
      </c>
      <c r="D252" s="28" t="s">
        <v>128</v>
      </c>
      <c r="E252" s="59" t="s">
        <v>260</v>
      </c>
      <c r="F252" s="62">
        <v>112</v>
      </c>
      <c r="G252" s="66">
        <v>18.5</v>
      </c>
      <c r="H252" s="66">
        <v>19</v>
      </c>
    </row>
    <row r="253" spans="1:8" ht="31.5">
      <c r="A253" s="27" t="s">
        <v>98</v>
      </c>
      <c r="B253" s="28" t="s">
        <v>26</v>
      </c>
      <c r="C253" s="28" t="s">
        <v>88</v>
      </c>
      <c r="D253" s="28" t="s">
        <v>128</v>
      </c>
      <c r="E253" s="59" t="s">
        <v>260</v>
      </c>
      <c r="F253" s="60">
        <v>242</v>
      </c>
      <c r="G253" s="66">
        <v>1182.5</v>
      </c>
      <c r="H253" s="66">
        <v>1253.9</v>
      </c>
    </row>
    <row r="254" spans="1:8" ht="31.5">
      <c r="A254" s="27" t="s">
        <v>99</v>
      </c>
      <c r="B254" s="28" t="s">
        <v>26</v>
      </c>
      <c r="C254" s="28" t="s">
        <v>88</v>
      </c>
      <c r="D254" s="28" t="s">
        <v>128</v>
      </c>
      <c r="E254" s="59" t="s">
        <v>260</v>
      </c>
      <c r="F254" s="60">
        <v>244</v>
      </c>
      <c r="G254" s="66">
        <v>1718.7</v>
      </c>
      <c r="H254" s="66">
        <v>1821.8</v>
      </c>
    </row>
    <row r="255" spans="1:8" ht="15.75">
      <c r="A255" s="27" t="s">
        <v>100</v>
      </c>
      <c r="B255" s="28" t="s">
        <v>26</v>
      </c>
      <c r="C255" s="28" t="s">
        <v>88</v>
      </c>
      <c r="D255" s="28" t="s">
        <v>128</v>
      </c>
      <c r="E255" s="59" t="s">
        <v>260</v>
      </c>
      <c r="F255" s="60">
        <v>852</v>
      </c>
      <c r="G255" s="53">
        <v>2</v>
      </c>
      <c r="H255" s="53">
        <v>2</v>
      </c>
    </row>
    <row r="256" spans="1:8" ht="78.75">
      <c r="A256" s="27" t="s">
        <v>261</v>
      </c>
      <c r="B256" s="28" t="s">
        <v>26</v>
      </c>
      <c r="C256" s="63"/>
      <c r="D256" s="63"/>
      <c r="E256" s="59" t="s">
        <v>262</v>
      </c>
      <c r="F256" s="60"/>
      <c r="G256" s="53">
        <f>G258</f>
        <v>550</v>
      </c>
      <c r="H256" s="53">
        <f>H258</f>
        <v>600</v>
      </c>
    </row>
    <row r="257" spans="1:8" ht="15.75">
      <c r="A257" s="27" t="s">
        <v>22</v>
      </c>
      <c r="B257" s="28"/>
      <c r="C257" s="28" t="s">
        <v>88</v>
      </c>
      <c r="D257" s="28" t="s">
        <v>143</v>
      </c>
      <c r="E257" s="59"/>
      <c r="F257" s="60"/>
      <c r="G257" s="53">
        <f>G256</f>
        <v>550</v>
      </c>
      <c r="H257" s="53">
        <f>H256</f>
        <v>600</v>
      </c>
    </row>
    <row r="258" spans="1:8" ht="15.75">
      <c r="A258" s="27" t="s">
        <v>263</v>
      </c>
      <c r="B258" s="28" t="s">
        <v>26</v>
      </c>
      <c r="C258" s="28" t="s">
        <v>88</v>
      </c>
      <c r="D258" s="28" t="s">
        <v>143</v>
      </c>
      <c r="E258" s="59" t="s">
        <v>262</v>
      </c>
      <c r="F258" s="60">
        <v>870</v>
      </c>
      <c r="G258" s="66">
        <v>550</v>
      </c>
      <c r="H258" s="66">
        <v>600</v>
      </c>
    </row>
    <row r="259" spans="1:8" ht="15.75" hidden="1">
      <c r="A259" s="27" t="s">
        <v>1</v>
      </c>
      <c r="B259" s="28" t="s">
        <v>26</v>
      </c>
      <c r="C259" s="28" t="s">
        <v>88</v>
      </c>
      <c r="D259" s="28" t="s">
        <v>128</v>
      </c>
      <c r="E259" s="59"/>
      <c r="F259" s="60"/>
      <c r="G259" s="53"/>
      <c r="H259" s="53"/>
    </row>
    <row r="260" spans="1:8" ht="63" hidden="1">
      <c r="A260" s="27" t="s">
        <v>264</v>
      </c>
      <c r="B260" s="28" t="s">
        <v>26</v>
      </c>
      <c r="C260" s="28"/>
      <c r="D260" s="28"/>
      <c r="E260" s="59" t="s">
        <v>265</v>
      </c>
      <c r="F260" s="60"/>
      <c r="G260" s="53">
        <f>G262</f>
        <v>0</v>
      </c>
      <c r="H260" s="53">
        <f>H262</f>
        <v>0</v>
      </c>
    </row>
    <row r="261" spans="1:8" ht="15.75" hidden="1">
      <c r="A261" s="27" t="s">
        <v>1</v>
      </c>
      <c r="B261" s="28" t="s">
        <v>26</v>
      </c>
      <c r="C261" s="28" t="s">
        <v>88</v>
      </c>
      <c r="D261" s="28" t="s">
        <v>128</v>
      </c>
      <c r="E261" s="59"/>
      <c r="F261" s="60"/>
      <c r="G261" s="53">
        <f>G262</f>
        <v>0</v>
      </c>
      <c r="H261" s="53">
        <f>H262</f>
        <v>0</v>
      </c>
    </row>
    <row r="262" spans="1:8" ht="15.75" hidden="1">
      <c r="A262" s="27" t="s">
        <v>100</v>
      </c>
      <c r="B262" s="28" t="s">
        <v>26</v>
      </c>
      <c r="C262" s="28" t="s">
        <v>88</v>
      </c>
      <c r="D262" s="28" t="s">
        <v>128</v>
      </c>
      <c r="E262" s="59" t="s">
        <v>265</v>
      </c>
      <c r="F262" s="60">
        <v>852</v>
      </c>
      <c r="G262" s="66">
        <v>0</v>
      </c>
      <c r="H262" s="66">
        <v>0</v>
      </c>
    </row>
    <row r="263" spans="1:8" ht="94.5">
      <c r="A263" s="27" t="s">
        <v>266</v>
      </c>
      <c r="B263" s="28" t="s">
        <v>26</v>
      </c>
      <c r="C263" s="28"/>
      <c r="D263" s="28"/>
      <c r="E263" s="59" t="s">
        <v>267</v>
      </c>
      <c r="F263" s="60"/>
      <c r="G263" s="53">
        <f>G265</f>
        <v>250</v>
      </c>
      <c r="H263" s="53">
        <f>H265</f>
        <v>250</v>
      </c>
    </row>
    <row r="264" spans="1:8" ht="15.75">
      <c r="A264" s="27" t="s">
        <v>1</v>
      </c>
      <c r="B264" s="28" t="s">
        <v>26</v>
      </c>
      <c r="C264" s="28" t="s">
        <v>88</v>
      </c>
      <c r="D264" s="28" t="s">
        <v>128</v>
      </c>
      <c r="E264" s="59"/>
      <c r="F264" s="60"/>
      <c r="G264" s="53">
        <f>G265</f>
        <v>250</v>
      </c>
      <c r="H264" s="53">
        <f>H265</f>
        <v>250</v>
      </c>
    </row>
    <row r="265" spans="1:8" ht="31.5">
      <c r="A265" s="27" t="s">
        <v>99</v>
      </c>
      <c r="B265" s="28" t="s">
        <v>26</v>
      </c>
      <c r="C265" s="28" t="s">
        <v>88</v>
      </c>
      <c r="D265" s="28" t="s">
        <v>128</v>
      </c>
      <c r="E265" s="59" t="s">
        <v>267</v>
      </c>
      <c r="F265" s="60">
        <v>244</v>
      </c>
      <c r="G265" s="66">
        <v>250</v>
      </c>
      <c r="H265" s="66">
        <v>250</v>
      </c>
    </row>
    <row r="266" spans="1:8" ht="78.75">
      <c r="A266" s="27" t="s">
        <v>268</v>
      </c>
      <c r="B266" s="28" t="s">
        <v>26</v>
      </c>
      <c r="C266" s="28"/>
      <c r="D266" s="28"/>
      <c r="E266" s="59" t="s">
        <v>269</v>
      </c>
      <c r="F266" s="60"/>
      <c r="G266" s="53">
        <f>G268</f>
        <v>22</v>
      </c>
      <c r="H266" s="53">
        <f>H268</f>
        <v>24</v>
      </c>
    </row>
    <row r="267" spans="1:8" ht="15.75">
      <c r="A267" s="27" t="s">
        <v>1</v>
      </c>
      <c r="B267" s="28" t="s">
        <v>26</v>
      </c>
      <c r="C267" s="28" t="s">
        <v>88</v>
      </c>
      <c r="D267" s="28" t="s">
        <v>128</v>
      </c>
      <c r="E267" s="59"/>
      <c r="F267" s="60"/>
      <c r="G267" s="53">
        <f>G268</f>
        <v>22</v>
      </c>
      <c r="H267" s="53">
        <f>H268</f>
        <v>24</v>
      </c>
    </row>
    <row r="268" spans="1:8" ht="15.75">
      <c r="A268" s="27" t="s">
        <v>100</v>
      </c>
      <c r="B268" s="28" t="s">
        <v>26</v>
      </c>
      <c r="C268" s="28" t="s">
        <v>88</v>
      </c>
      <c r="D268" s="28" t="s">
        <v>128</v>
      </c>
      <c r="E268" s="59" t="s">
        <v>269</v>
      </c>
      <c r="F268" s="60">
        <v>852</v>
      </c>
      <c r="G268" s="129">
        <v>22</v>
      </c>
      <c r="H268" s="129">
        <v>24</v>
      </c>
    </row>
    <row r="269" spans="1:8" ht="78.75" hidden="1">
      <c r="A269" s="27" t="s">
        <v>270</v>
      </c>
      <c r="B269" s="28" t="s">
        <v>26</v>
      </c>
      <c r="C269" s="28"/>
      <c r="D269" s="28"/>
      <c r="E269" s="59" t="s">
        <v>271</v>
      </c>
      <c r="F269" s="60"/>
      <c r="G269" s="53">
        <f>G271</f>
        <v>0</v>
      </c>
      <c r="H269" s="53">
        <f>H271</f>
        <v>0</v>
      </c>
    </row>
    <row r="270" spans="1:8" ht="15.75" hidden="1">
      <c r="A270" s="27" t="s">
        <v>1</v>
      </c>
      <c r="B270" s="28" t="s">
        <v>26</v>
      </c>
      <c r="C270" s="28" t="s">
        <v>88</v>
      </c>
      <c r="D270" s="28" t="s">
        <v>128</v>
      </c>
      <c r="E270" s="59"/>
      <c r="F270" s="60"/>
      <c r="G270" s="53">
        <f>G271</f>
        <v>0</v>
      </c>
      <c r="H270" s="53">
        <f>H271</f>
        <v>0</v>
      </c>
    </row>
    <row r="271" spans="1:8" ht="31.5" hidden="1">
      <c r="A271" s="27" t="s">
        <v>99</v>
      </c>
      <c r="B271" s="28" t="s">
        <v>26</v>
      </c>
      <c r="C271" s="28" t="s">
        <v>88</v>
      </c>
      <c r="D271" s="28" t="s">
        <v>128</v>
      </c>
      <c r="E271" s="59" t="s">
        <v>271</v>
      </c>
      <c r="F271" s="60">
        <v>244</v>
      </c>
      <c r="G271" s="66">
        <v>0</v>
      </c>
      <c r="H271" s="66">
        <v>0</v>
      </c>
    </row>
    <row r="272" spans="1:8" ht="78.75">
      <c r="A272" s="27" t="s">
        <v>272</v>
      </c>
      <c r="B272" s="28" t="s">
        <v>26</v>
      </c>
      <c r="C272" s="28"/>
      <c r="D272" s="28"/>
      <c r="E272" s="59" t="s">
        <v>273</v>
      </c>
      <c r="F272" s="60"/>
      <c r="G272" s="53">
        <f>G274</f>
        <v>47.2</v>
      </c>
      <c r="H272" s="53">
        <f>H274</f>
        <v>47.2</v>
      </c>
    </row>
    <row r="273" spans="1:8" ht="15.75">
      <c r="A273" s="27" t="s">
        <v>1</v>
      </c>
      <c r="B273" s="28" t="s">
        <v>26</v>
      </c>
      <c r="C273" s="28" t="s">
        <v>88</v>
      </c>
      <c r="D273" s="28" t="s">
        <v>128</v>
      </c>
      <c r="E273" s="59"/>
      <c r="F273" s="60"/>
      <c r="G273" s="53">
        <f>G274</f>
        <v>47.2</v>
      </c>
      <c r="H273" s="53">
        <f>H274</f>
        <v>47.2</v>
      </c>
    </row>
    <row r="274" spans="1:8" ht="15.75">
      <c r="A274" s="27" t="s">
        <v>131</v>
      </c>
      <c r="B274" s="28" t="s">
        <v>26</v>
      </c>
      <c r="C274" s="28" t="s">
        <v>88</v>
      </c>
      <c r="D274" s="28" t="s">
        <v>128</v>
      </c>
      <c r="E274" s="59" t="s">
        <v>273</v>
      </c>
      <c r="F274" s="60">
        <v>350</v>
      </c>
      <c r="G274" s="129">
        <v>47.2</v>
      </c>
      <c r="H274" s="129">
        <v>47.2</v>
      </c>
    </row>
    <row r="275" spans="1:8" ht="78.75">
      <c r="A275" s="27" t="s">
        <v>274</v>
      </c>
      <c r="B275" s="28" t="s">
        <v>26</v>
      </c>
      <c r="C275" s="28"/>
      <c r="D275" s="28"/>
      <c r="E275" s="59" t="s">
        <v>275</v>
      </c>
      <c r="F275" s="60"/>
      <c r="G275" s="53">
        <f>G277</f>
        <v>230</v>
      </c>
      <c r="H275" s="53">
        <f>H277</f>
        <v>250</v>
      </c>
    </row>
    <row r="276" spans="1:8" ht="15.75">
      <c r="A276" s="27" t="s">
        <v>1</v>
      </c>
      <c r="B276" s="28" t="s">
        <v>26</v>
      </c>
      <c r="C276" s="28" t="s">
        <v>88</v>
      </c>
      <c r="D276" s="28" t="s">
        <v>128</v>
      </c>
      <c r="E276" s="59"/>
      <c r="F276" s="60"/>
      <c r="G276" s="53">
        <f>G277</f>
        <v>230</v>
      </c>
      <c r="H276" s="53">
        <f>H277</f>
        <v>250</v>
      </c>
    </row>
    <row r="277" spans="1:8" ht="31.5">
      <c r="A277" s="27" t="s">
        <v>99</v>
      </c>
      <c r="B277" s="28" t="s">
        <v>26</v>
      </c>
      <c r="C277" s="28" t="s">
        <v>88</v>
      </c>
      <c r="D277" s="28" t="s">
        <v>128</v>
      </c>
      <c r="E277" s="59" t="s">
        <v>275</v>
      </c>
      <c r="F277" s="60">
        <v>244</v>
      </c>
      <c r="G277" s="66">
        <v>230</v>
      </c>
      <c r="H277" s="66">
        <v>250</v>
      </c>
    </row>
    <row r="278" spans="1:8" ht="110.25">
      <c r="A278" s="27" t="s">
        <v>276</v>
      </c>
      <c r="B278" s="28" t="s">
        <v>26</v>
      </c>
      <c r="C278" s="28"/>
      <c r="D278" s="28"/>
      <c r="E278" s="59" t="s">
        <v>277</v>
      </c>
      <c r="F278" s="60"/>
      <c r="G278" s="53">
        <f>G280</f>
        <v>20</v>
      </c>
      <c r="H278" s="53">
        <f>H280</f>
        <v>20</v>
      </c>
    </row>
    <row r="279" spans="1:8" ht="15.75">
      <c r="A279" s="2" t="s">
        <v>24</v>
      </c>
      <c r="B279" s="28"/>
      <c r="C279" s="28" t="s">
        <v>108</v>
      </c>
      <c r="D279" s="28" t="s">
        <v>116</v>
      </c>
      <c r="E279" s="59"/>
      <c r="F279" s="60"/>
      <c r="G279" s="53">
        <f>G278</f>
        <v>20</v>
      </c>
      <c r="H279" s="53">
        <f>H278</f>
        <v>20</v>
      </c>
    </row>
    <row r="280" spans="1:8" ht="31.5">
      <c r="A280" s="27" t="s">
        <v>99</v>
      </c>
      <c r="B280" s="28" t="s">
        <v>26</v>
      </c>
      <c r="C280" s="28" t="s">
        <v>108</v>
      </c>
      <c r="D280" s="28" t="s">
        <v>116</v>
      </c>
      <c r="E280" s="59" t="s">
        <v>277</v>
      </c>
      <c r="F280" s="60">
        <v>244</v>
      </c>
      <c r="G280" s="53">
        <v>20</v>
      </c>
      <c r="H280" s="53">
        <v>20</v>
      </c>
    </row>
    <row r="281" spans="1:8" ht="78.75">
      <c r="A281" s="27" t="s">
        <v>278</v>
      </c>
      <c r="B281" s="28" t="s">
        <v>26</v>
      </c>
      <c r="C281" s="28"/>
      <c r="D281" s="28"/>
      <c r="E281" s="59" t="s">
        <v>279</v>
      </c>
      <c r="F281" s="60"/>
      <c r="G281" s="53">
        <f>G283</f>
        <v>600</v>
      </c>
      <c r="H281" s="53">
        <f>H283</f>
        <v>650</v>
      </c>
    </row>
    <row r="282" spans="1:8" ht="15.75">
      <c r="A282" s="27" t="s">
        <v>2</v>
      </c>
      <c r="B282" s="28" t="s">
        <v>26</v>
      </c>
      <c r="C282" s="28" t="s">
        <v>108</v>
      </c>
      <c r="D282" s="28" t="s">
        <v>109</v>
      </c>
      <c r="E282" s="59"/>
      <c r="F282" s="60"/>
      <c r="G282" s="53">
        <f>G283</f>
        <v>600</v>
      </c>
      <c r="H282" s="53">
        <f>H283</f>
        <v>650</v>
      </c>
    </row>
    <row r="283" spans="1:8" ht="31.5">
      <c r="A283" s="27" t="s">
        <v>99</v>
      </c>
      <c r="B283" s="28" t="s">
        <v>26</v>
      </c>
      <c r="C283" s="28" t="s">
        <v>108</v>
      </c>
      <c r="D283" s="28" t="s">
        <v>109</v>
      </c>
      <c r="E283" s="59" t="s">
        <v>279</v>
      </c>
      <c r="F283" s="60">
        <v>244</v>
      </c>
      <c r="G283" s="53">
        <v>600</v>
      </c>
      <c r="H283" s="53">
        <v>650</v>
      </c>
    </row>
    <row r="284" spans="1:8" ht="78.75">
      <c r="A284" s="27" t="s">
        <v>280</v>
      </c>
      <c r="B284" s="28" t="s">
        <v>26</v>
      </c>
      <c r="C284" s="28"/>
      <c r="D284" s="28"/>
      <c r="E284" s="59" t="s">
        <v>281</v>
      </c>
      <c r="F284" s="60"/>
      <c r="G284" s="53">
        <f>G286</f>
        <v>1000</v>
      </c>
      <c r="H284" s="53">
        <f>H286</f>
        <v>500</v>
      </c>
    </row>
    <row r="285" spans="1:8" ht="15.75">
      <c r="A285" s="27" t="s">
        <v>2</v>
      </c>
      <c r="B285" s="28" t="s">
        <v>26</v>
      </c>
      <c r="C285" s="28" t="s">
        <v>108</v>
      </c>
      <c r="D285" s="28" t="s">
        <v>109</v>
      </c>
      <c r="E285" s="59"/>
      <c r="F285" s="60"/>
      <c r="G285" s="53">
        <f>G286</f>
        <v>1000</v>
      </c>
      <c r="H285" s="53">
        <f>H286</f>
        <v>500</v>
      </c>
    </row>
    <row r="286" spans="1:8" ht="31.5">
      <c r="A286" s="27" t="s">
        <v>99</v>
      </c>
      <c r="B286" s="28" t="s">
        <v>26</v>
      </c>
      <c r="C286" s="28" t="s">
        <v>108</v>
      </c>
      <c r="D286" s="28" t="s">
        <v>109</v>
      </c>
      <c r="E286" s="59" t="s">
        <v>281</v>
      </c>
      <c r="F286" s="60">
        <v>244</v>
      </c>
      <c r="G286" s="53">
        <v>1000</v>
      </c>
      <c r="H286" s="53">
        <v>500</v>
      </c>
    </row>
    <row r="287" spans="1:8" ht="78.75">
      <c r="A287" s="27" t="s">
        <v>282</v>
      </c>
      <c r="B287" s="28" t="s">
        <v>26</v>
      </c>
      <c r="C287" s="28"/>
      <c r="D287" s="28"/>
      <c r="E287" s="59" t="s">
        <v>106</v>
      </c>
      <c r="F287" s="60"/>
      <c r="G287" s="53">
        <f>G289</f>
        <v>88</v>
      </c>
      <c r="H287" s="53">
        <f>H289</f>
        <v>100</v>
      </c>
    </row>
    <row r="288" spans="1:8" ht="15.75">
      <c r="A288" s="2" t="s">
        <v>7</v>
      </c>
      <c r="B288" s="28" t="s">
        <v>26</v>
      </c>
      <c r="C288" s="28" t="s">
        <v>190</v>
      </c>
      <c r="D288" s="28" t="s">
        <v>89</v>
      </c>
      <c r="E288" s="59"/>
      <c r="F288" s="60"/>
      <c r="G288" s="53">
        <f>G287</f>
        <v>88</v>
      </c>
      <c r="H288" s="53">
        <f>H287</f>
        <v>100</v>
      </c>
    </row>
    <row r="289" spans="1:8" ht="31.5">
      <c r="A289" s="2" t="s">
        <v>283</v>
      </c>
      <c r="B289" s="28" t="s">
        <v>26</v>
      </c>
      <c r="C289" s="28" t="s">
        <v>190</v>
      </c>
      <c r="D289" s="28" t="s">
        <v>89</v>
      </c>
      <c r="E289" s="59" t="s">
        <v>106</v>
      </c>
      <c r="F289" s="60">
        <v>321</v>
      </c>
      <c r="G289" s="129">
        <v>88</v>
      </c>
      <c r="H289" s="129">
        <v>100</v>
      </c>
    </row>
    <row r="290" spans="1:8" ht="47.25">
      <c r="A290" s="9" t="s">
        <v>343</v>
      </c>
      <c r="B290" s="28" t="s">
        <v>26</v>
      </c>
      <c r="C290" s="81"/>
      <c r="D290" s="81"/>
      <c r="E290" s="59" t="s">
        <v>344</v>
      </c>
      <c r="F290" s="59"/>
      <c r="G290" s="53">
        <f>G291</f>
        <v>500</v>
      </c>
      <c r="H290" s="53">
        <f>H291</f>
        <v>450</v>
      </c>
    </row>
    <row r="291" spans="1:8" ht="15.75">
      <c r="A291" s="39" t="s">
        <v>4</v>
      </c>
      <c r="B291" s="28" t="s">
        <v>26</v>
      </c>
      <c r="C291" s="81" t="s">
        <v>111</v>
      </c>
      <c r="D291" s="81" t="s">
        <v>116</v>
      </c>
      <c r="E291" s="59" t="s">
        <v>344</v>
      </c>
      <c r="F291" s="59"/>
      <c r="G291" s="53">
        <v>500</v>
      </c>
      <c r="H291" s="53">
        <v>450</v>
      </c>
    </row>
    <row r="292" spans="1:8" ht="47.25">
      <c r="A292" s="9" t="s">
        <v>120</v>
      </c>
      <c r="B292" s="28" t="s">
        <v>26</v>
      </c>
      <c r="C292" s="81" t="s">
        <v>111</v>
      </c>
      <c r="D292" s="81" t="s">
        <v>116</v>
      </c>
      <c r="E292" s="59" t="s">
        <v>344</v>
      </c>
      <c r="F292" s="59">
        <v>810</v>
      </c>
      <c r="G292" s="53">
        <v>1500</v>
      </c>
      <c r="H292" s="53">
        <v>750</v>
      </c>
    </row>
    <row r="293" spans="1:8" ht="62.25" customHeight="1" hidden="1">
      <c r="A293" s="2" t="s">
        <v>284</v>
      </c>
      <c r="B293" s="28" t="s">
        <v>26</v>
      </c>
      <c r="C293" s="28"/>
      <c r="D293" s="28"/>
      <c r="E293" s="59" t="s">
        <v>285</v>
      </c>
      <c r="F293" s="60"/>
      <c r="G293" s="53">
        <f>G295</f>
        <v>0</v>
      </c>
      <c r="H293" s="53">
        <f>H295</f>
        <v>0</v>
      </c>
    </row>
    <row r="294" spans="1:8" ht="15.75" hidden="1">
      <c r="A294" s="2" t="s">
        <v>286</v>
      </c>
      <c r="B294" s="28" t="s">
        <v>26</v>
      </c>
      <c r="C294" s="28" t="s">
        <v>88</v>
      </c>
      <c r="D294" s="28" t="s">
        <v>152</v>
      </c>
      <c r="E294" s="59"/>
      <c r="F294" s="60"/>
      <c r="G294" s="53">
        <f>G293</f>
        <v>0</v>
      </c>
      <c r="H294" s="53">
        <f>H293</f>
        <v>0</v>
      </c>
    </row>
    <row r="295" spans="1:8" ht="15.75" hidden="1">
      <c r="A295" s="2" t="s">
        <v>287</v>
      </c>
      <c r="B295" s="28" t="s">
        <v>26</v>
      </c>
      <c r="C295" s="28" t="s">
        <v>88</v>
      </c>
      <c r="D295" s="28" t="s">
        <v>152</v>
      </c>
      <c r="E295" s="59" t="s">
        <v>285</v>
      </c>
      <c r="F295" s="60">
        <v>520</v>
      </c>
      <c r="G295" s="53">
        <v>0</v>
      </c>
      <c r="H295" s="53">
        <v>0</v>
      </c>
    </row>
    <row r="296" spans="1:8" ht="15.75">
      <c r="A296" s="64" t="s">
        <v>288</v>
      </c>
      <c r="B296" s="65"/>
      <c r="C296" s="65"/>
      <c r="D296" s="65"/>
      <c r="E296" s="22"/>
      <c r="F296" s="22"/>
      <c r="G296" s="72">
        <f>G9+G33</f>
        <v>95854.3</v>
      </c>
      <c r="H296" s="72">
        <f>H9+H33</f>
        <v>109032.6</v>
      </c>
    </row>
    <row r="297" spans="7:8" ht="12.75">
      <c r="G297" s="130"/>
      <c r="H297" s="130"/>
    </row>
    <row r="298" spans="7:8" ht="12.75">
      <c r="G298" s="130"/>
      <c r="H298" s="130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81.8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1.625" style="0" customWidth="1"/>
    <col min="8" max="8" width="13.625" style="0" customWidth="1"/>
    <col min="9" max="9" width="15.25390625" style="0" customWidth="1"/>
  </cols>
  <sheetData>
    <row r="1" spans="1:9" ht="15.75">
      <c r="A1" s="185" t="s">
        <v>51</v>
      </c>
      <c r="B1" s="185"/>
      <c r="C1" s="185"/>
      <c r="D1" s="185"/>
      <c r="E1" s="185"/>
      <c r="F1" s="185"/>
      <c r="G1" s="185"/>
      <c r="H1" s="123"/>
      <c r="I1" s="4"/>
    </row>
    <row r="2" spans="1:9" ht="15.75">
      <c r="A2" s="185" t="s">
        <v>19</v>
      </c>
      <c r="B2" s="185"/>
      <c r="C2" s="185"/>
      <c r="D2" s="185"/>
      <c r="E2" s="185"/>
      <c r="F2" s="185"/>
      <c r="G2" s="185"/>
      <c r="H2" s="123"/>
      <c r="I2" s="4"/>
    </row>
    <row r="3" spans="1:9" ht="15.75">
      <c r="A3" s="185" t="s">
        <v>20</v>
      </c>
      <c r="B3" s="185"/>
      <c r="C3" s="185"/>
      <c r="D3" s="185"/>
      <c r="E3" s="185"/>
      <c r="F3" s="185"/>
      <c r="G3" s="185"/>
      <c r="H3" s="123"/>
      <c r="I3" s="4"/>
    </row>
    <row r="4" spans="1:9" ht="15.75">
      <c r="A4" s="185" t="s">
        <v>601</v>
      </c>
      <c r="B4" s="185"/>
      <c r="C4" s="185"/>
      <c r="D4" s="185"/>
      <c r="E4" s="185"/>
      <c r="F4" s="185"/>
      <c r="G4" s="185"/>
      <c r="H4" s="123"/>
      <c r="I4" s="4"/>
    </row>
    <row r="5" spans="1:10" ht="15.75">
      <c r="A5" s="185" t="s">
        <v>666</v>
      </c>
      <c r="B5" s="185"/>
      <c r="C5" s="185"/>
      <c r="D5" s="185"/>
      <c r="E5" s="185"/>
      <c r="F5" s="185"/>
      <c r="G5" s="185"/>
      <c r="H5" s="123"/>
      <c r="I5" s="4"/>
      <c r="J5" s="164"/>
    </row>
    <row r="6" spans="1:9" ht="15.75">
      <c r="A6" s="3"/>
      <c r="B6" s="3"/>
      <c r="C6" s="3"/>
      <c r="D6" s="3"/>
      <c r="E6" s="3"/>
      <c r="F6" s="3"/>
      <c r="G6" s="3"/>
      <c r="H6" s="3"/>
      <c r="I6" s="4"/>
    </row>
    <row r="7" spans="1:9" ht="51.75" customHeight="1">
      <c r="A7" s="190" t="s">
        <v>549</v>
      </c>
      <c r="B7" s="190"/>
      <c r="C7" s="190"/>
      <c r="D7" s="190"/>
      <c r="E7" s="190"/>
      <c r="F7" s="190"/>
      <c r="G7" s="190"/>
      <c r="H7" s="123"/>
      <c r="I7" s="123"/>
    </row>
    <row r="8" spans="1:9" ht="12.75" customHeight="1">
      <c r="A8" s="192"/>
      <c r="B8" s="192"/>
      <c r="C8" s="192"/>
      <c r="D8" s="192"/>
      <c r="E8" s="192"/>
      <c r="F8" s="192"/>
      <c r="G8" s="192"/>
      <c r="H8" s="192"/>
      <c r="I8" s="5"/>
    </row>
    <row r="9" spans="1:8" ht="40.5" customHeight="1">
      <c r="A9" s="116" t="s">
        <v>31</v>
      </c>
      <c r="B9" s="24" t="s">
        <v>81</v>
      </c>
      <c r="C9" s="24" t="s">
        <v>82</v>
      </c>
      <c r="D9" s="24" t="s">
        <v>83</v>
      </c>
      <c r="E9" s="24" t="s">
        <v>77</v>
      </c>
      <c r="F9" s="24" t="s">
        <v>78</v>
      </c>
      <c r="G9" s="172" t="s">
        <v>317</v>
      </c>
      <c r="H9" s="158"/>
    </row>
    <row r="10" spans="1:8" ht="33" customHeight="1">
      <c r="A10" s="21" t="s">
        <v>84</v>
      </c>
      <c r="B10" s="25" t="s">
        <v>85</v>
      </c>
      <c r="C10" s="24"/>
      <c r="D10" s="24"/>
      <c r="E10" s="24"/>
      <c r="F10" s="24"/>
      <c r="G10" s="173">
        <f>G12</f>
        <v>1197.1</v>
      </c>
      <c r="H10" s="158"/>
    </row>
    <row r="11" spans="1:8" ht="18" customHeight="1">
      <c r="A11" s="104" t="s">
        <v>291</v>
      </c>
      <c r="B11" s="25" t="s">
        <v>85</v>
      </c>
      <c r="C11" s="77" t="s">
        <v>88</v>
      </c>
      <c r="D11" s="77" t="s">
        <v>551</v>
      </c>
      <c r="E11" s="24"/>
      <c r="F11" s="24"/>
      <c r="G11" s="173">
        <f>G12</f>
        <v>1197.1</v>
      </c>
      <c r="H11" s="158"/>
    </row>
    <row r="12" spans="1:8" ht="45" customHeight="1">
      <c r="A12" s="50" t="s">
        <v>0</v>
      </c>
      <c r="B12" s="28" t="s">
        <v>85</v>
      </c>
      <c r="C12" s="81" t="s">
        <v>88</v>
      </c>
      <c r="D12" s="81" t="s">
        <v>89</v>
      </c>
      <c r="E12" s="107"/>
      <c r="F12" s="106"/>
      <c r="G12" s="129">
        <f>G13+G26</f>
        <v>1197.1</v>
      </c>
      <c r="H12" s="158"/>
    </row>
    <row r="13" spans="1:8" ht="20.25" customHeight="1">
      <c r="A13" s="108" t="s">
        <v>21</v>
      </c>
      <c r="B13" s="28" t="s">
        <v>85</v>
      </c>
      <c r="C13" s="81" t="s">
        <v>88</v>
      </c>
      <c r="D13" s="81" t="s">
        <v>89</v>
      </c>
      <c r="E13" s="59" t="s">
        <v>508</v>
      </c>
      <c r="F13" s="106"/>
      <c r="G13" s="129">
        <f>G14+G21</f>
        <v>1144.1</v>
      </c>
      <c r="H13" s="158"/>
    </row>
    <row r="14" spans="1:8" ht="31.5">
      <c r="A14" s="50" t="s">
        <v>87</v>
      </c>
      <c r="B14" s="28" t="s">
        <v>85</v>
      </c>
      <c r="C14" s="81" t="s">
        <v>88</v>
      </c>
      <c r="D14" s="81" t="s">
        <v>89</v>
      </c>
      <c r="E14" s="59" t="s">
        <v>509</v>
      </c>
      <c r="F14" s="106"/>
      <c r="G14" s="129">
        <f>G16+G18</f>
        <v>736.7</v>
      </c>
      <c r="H14" s="158"/>
    </row>
    <row r="15" spans="1:8" ht="15.75">
      <c r="A15" s="27" t="s">
        <v>103</v>
      </c>
      <c r="B15" s="28" t="s">
        <v>85</v>
      </c>
      <c r="C15" s="81" t="s">
        <v>88</v>
      </c>
      <c r="D15" s="81" t="s">
        <v>89</v>
      </c>
      <c r="E15" s="80" t="s">
        <v>510</v>
      </c>
      <c r="F15" s="106"/>
      <c r="G15" s="129">
        <f>G16</f>
        <v>736.7</v>
      </c>
      <c r="H15" s="158"/>
    </row>
    <row r="16" spans="1:8" ht="45.75" customHeight="1">
      <c r="A16" s="50" t="s">
        <v>90</v>
      </c>
      <c r="B16" s="28" t="s">
        <v>85</v>
      </c>
      <c r="C16" s="81" t="s">
        <v>88</v>
      </c>
      <c r="D16" s="81" t="s">
        <v>89</v>
      </c>
      <c r="E16" s="59" t="s">
        <v>511</v>
      </c>
      <c r="F16" s="106"/>
      <c r="G16" s="129">
        <f>G17</f>
        <v>736.7</v>
      </c>
      <c r="H16" s="158"/>
    </row>
    <row r="17" spans="1:8" ht="15.75">
      <c r="A17" s="50" t="s">
        <v>557</v>
      </c>
      <c r="B17" s="28" t="s">
        <v>85</v>
      </c>
      <c r="C17" s="81" t="s">
        <v>88</v>
      </c>
      <c r="D17" s="81" t="s">
        <v>89</v>
      </c>
      <c r="E17" s="59" t="s">
        <v>511</v>
      </c>
      <c r="F17" s="106" t="s">
        <v>556</v>
      </c>
      <c r="G17" s="129">
        <f>569.4+167.3</f>
        <v>736.7</v>
      </c>
      <c r="H17" s="158"/>
    </row>
    <row r="18" spans="1:8" ht="47.25">
      <c r="A18" s="108" t="s">
        <v>92</v>
      </c>
      <c r="B18" s="28" t="s">
        <v>85</v>
      </c>
      <c r="C18" s="81" t="s">
        <v>88</v>
      </c>
      <c r="D18" s="81" t="s">
        <v>89</v>
      </c>
      <c r="E18" s="59" t="s">
        <v>512</v>
      </c>
      <c r="F18" s="106"/>
      <c r="G18" s="129">
        <f>G19+G20</f>
        <v>0</v>
      </c>
      <c r="H18" s="158"/>
    </row>
    <row r="19" spans="1:8" ht="31.5">
      <c r="A19" s="50" t="s">
        <v>93</v>
      </c>
      <c r="B19" s="28" t="s">
        <v>85</v>
      </c>
      <c r="C19" s="81" t="s">
        <v>88</v>
      </c>
      <c r="D19" s="81" t="s">
        <v>89</v>
      </c>
      <c r="E19" s="59" t="s">
        <v>512</v>
      </c>
      <c r="F19" s="106" t="s">
        <v>292</v>
      </c>
      <c r="G19" s="129">
        <v>0</v>
      </c>
      <c r="H19" s="158"/>
    </row>
    <row r="20" spans="1:8" ht="47.25">
      <c r="A20" s="27" t="s">
        <v>348</v>
      </c>
      <c r="B20" s="28" t="s">
        <v>85</v>
      </c>
      <c r="C20" s="81" t="s">
        <v>88</v>
      </c>
      <c r="D20" s="81" t="s">
        <v>89</v>
      </c>
      <c r="E20" s="59" t="s">
        <v>512</v>
      </c>
      <c r="F20" s="106" t="s">
        <v>349</v>
      </c>
      <c r="G20" s="129">
        <v>0</v>
      </c>
      <c r="H20" s="158"/>
    </row>
    <row r="21" spans="1:8" ht="31.5">
      <c r="A21" s="108" t="s">
        <v>94</v>
      </c>
      <c r="B21" s="28" t="s">
        <v>85</v>
      </c>
      <c r="C21" s="81" t="s">
        <v>88</v>
      </c>
      <c r="D21" s="81" t="s">
        <v>89</v>
      </c>
      <c r="E21" s="59" t="s">
        <v>537</v>
      </c>
      <c r="F21" s="106"/>
      <c r="G21" s="129">
        <f>G23</f>
        <v>407.4</v>
      </c>
      <c r="H21" s="158"/>
    </row>
    <row r="22" spans="1:8" ht="15.75">
      <c r="A22" s="27" t="s">
        <v>103</v>
      </c>
      <c r="B22" s="28" t="s">
        <v>85</v>
      </c>
      <c r="C22" s="81" t="s">
        <v>88</v>
      </c>
      <c r="D22" s="81" t="s">
        <v>89</v>
      </c>
      <c r="E22" s="80" t="s">
        <v>516</v>
      </c>
      <c r="F22" s="106"/>
      <c r="G22" s="129">
        <f>G23</f>
        <v>407.4</v>
      </c>
      <c r="H22" s="158"/>
    </row>
    <row r="23" spans="1:8" ht="53.25" customHeight="1">
      <c r="A23" s="108" t="s">
        <v>96</v>
      </c>
      <c r="B23" s="28" t="s">
        <v>85</v>
      </c>
      <c r="C23" s="81" t="s">
        <v>88</v>
      </c>
      <c r="D23" s="81" t="s">
        <v>89</v>
      </c>
      <c r="E23" s="59" t="s">
        <v>518</v>
      </c>
      <c r="F23" s="106"/>
      <c r="G23" s="129">
        <f>G24++G25</f>
        <v>407.4</v>
      </c>
      <c r="H23" s="158"/>
    </row>
    <row r="24" spans="1:7" ht="28.5" customHeight="1">
      <c r="A24" s="108" t="s">
        <v>560</v>
      </c>
      <c r="B24" s="28" t="s">
        <v>85</v>
      </c>
      <c r="C24" s="81" t="s">
        <v>88</v>
      </c>
      <c r="D24" s="81" t="s">
        <v>89</v>
      </c>
      <c r="E24" s="59" t="s">
        <v>518</v>
      </c>
      <c r="F24" s="106" t="s">
        <v>561</v>
      </c>
      <c r="G24" s="129">
        <v>402.4</v>
      </c>
    </row>
    <row r="25" spans="1:7" ht="20.25" customHeight="1">
      <c r="A25" s="108" t="s">
        <v>558</v>
      </c>
      <c r="B25" s="28" t="s">
        <v>85</v>
      </c>
      <c r="C25" s="81" t="s">
        <v>88</v>
      </c>
      <c r="D25" s="81" t="s">
        <v>89</v>
      </c>
      <c r="E25" s="59" t="s">
        <v>518</v>
      </c>
      <c r="F25" s="106" t="s">
        <v>559</v>
      </c>
      <c r="G25" s="129">
        <v>5</v>
      </c>
    </row>
    <row r="26" spans="1:7" ht="49.5" customHeight="1">
      <c r="A26" s="108" t="s">
        <v>101</v>
      </c>
      <c r="B26" s="28" t="s">
        <v>85</v>
      </c>
      <c r="C26" s="81" t="s">
        <v>88</v>
      </c>
      <c r="D26" s="81" t="s">
        <v>89</v>
      </c>
      <c r="E26" s="59" t="s">
        <v>523</v>
      </c>
      <c r="F26" s="106"/>
      <c r="G26" s="129">
        <f>G27</f>
        <v>53</v>
      </c>
    </row>
    <row r="27" spans="1:7" ht="19.5" customHeight="1">
      <c r="A27" s="108" t="s">
        <v>103</v>
      </c>
      <c r="B27" s="28" t="s">
        <v>85</v>
      </c>
      <c r="C27" s="81" t="s">
        <v>88</v>
      </c>
      <c r="D27" s="81" t="s">
        <v>89</v>
      </c>
      <c r="E27" s="59" t="s">
        <v>522</v>
      </c>
      <c r="F27" s="106"/>
      <c r="G27" s="129">
        <f>G29</f>
        <v>53</v>
      </c>
    </row>
    <row r="28" spans="1:7" ht="20.25" customHeight="1">
      <c r="A28" s="108" t="s">
        <v>103</v>
      </c>
      <c r="B28" s="28" t="s">
        <v>85</v>
      </c>
      <c r="C28" s="81" t="s">
        <v>88</v>
      </c>
      <c r="D28" s="81" t="s">
        <v>89</v>
      </c>
      <c r="E28" s="80" t="s">
        <v>521</v>
      </c>
      <c r="F28" s="106"/>
      <c r="G28" s="129">
        <f>G29</f>
        <v>53</v>
      </c>
    </row>
    <row r="29" spans="1:7" ht="93.75" customHeight="1">
      <c r="A29" s="110" t="s">
        <v>105</v>
      </c>
      <c r="B29" s="28" t="s">
        <v>85</v>
      </c>
      <c r="C29" s="81" t="s">
        <v>88</v>
      </c>
      <c r="D29" s="81" t="s">
        <v>89</v>
      </c>
      <c r="E29" s="59" t="s">
        <v>536</v>
      </c>
      <c r="F29" s="106"/>
      <c r="G29" s="129">
        <f>G30</f>
        <v>53</v>
      </c>
    </row>
    <row r="30" spans="1:7" ht="15.75" customHeight="1">
      <c r="A30" s="50" t="s">
        <v>30</v>
      </c>
      <c r="B30" s="28" t="s">
        <v>85</v>
      </c>
      <c r="C30" s="81" t="s">
        <v>88</v>
      </c>
      <c r="D30" s="81" t="s">
        <v>89</v>
      </c>
      <c r="E30" s="59" t="s">
        <v>536</v>
      </c>
      <c r="F30" s="106" t="s">
        <v>296</v>
      </c>
      <c r="G30" s="129">
        <v>53</v>
      </c>
    </row>
    <row r="31" spans="1:7" ht="30.75" customHeight="1">
      <c r="A31" s="21" t="s">
        <v>107</v>
      </c>
      <c r="B31" s="25" t="s">
        <v>26</v>
      </c>
      <c r="C31" s="50"/>
      <c r="D31" s="106"/>
      <c r="E31" s="59"/>
      <c r="F31" s="106"/>
      <c r="G31" s="133">
        <f>G32+G123+G131+G146+G186+G260+G308+G358+G368</f>
        <v>99075.90000000001</v>
      </c>
    </row>
    <row r="32" spans="1:7" ht="18.75" customHeight="1">
      <c r="A32" s="104" t="s">
        <v>291</v>
      </c>
      <c r="B32" s="25" t="s">
        <v>26</v>
      </c>
      <c r="C32" s="77" t="s">
        <v>88</v>
      </c>
      <c r="D32" s="77" t="s">
        <v>551</v>
      </c>
      <c r="E32" s="91"/>
      <c r="F32" s="105"/>
      <c r="G32" s="133">
        <f>G33+G59+G65</f>
        <v>30245.300000000003</v>
      </c>
    </row>
    <row r="33" spans="1:7" ht="47.25">
      <c r="A33" s="50" t="s">
        <v>297</v>
      </c>
      <c r="B33" s="28" t="s">
        <v>26</v>
      </c>
      <c r="C33" s="81" t="s">
        <v>88</v>
      </c>
      <c r="D33" s="81" t="s">
        <v>108</v>
      </c>
      <c r="E33" s="106"/>
      <c r="F33" s="106"/>
      <c r="G33" s="129">
        <f>G34</f>
        <v>13080.900000000001</v>
      </c>
    </row>
    <row r="34" spans="1:7" ht="18.75" customHeight="1">
      <c r="A34" s="50" t="s">
        <v>21</v>
      </c>
      <c r="B34" s="28" t="s">
        <v>26</v>
      </c>
      <c r="C34" s="81" t="s">
        <v>88</v>
      </c>
      <c r="D34" s="81" t="s">
        <v>108</v>
      </c>
      <c r="E34" s="59" t="s">
        <v>508</v>
      </c>
      <c r="F34" s="106"/>
      <c r="G34" s="129">
        <f>G35+G39+G47</f>
        <v>13080.900000000001</v>
      </c>
    </row>
    <row r="35" spans="1:7" ht="32.25" customHeight="1">
      <c r="A35" s="108" t="s">
        <v>246</v>
      </c>
      <c r="B35" s="28" t="s">
        <v>26</v>
      </c>
      <c r="C35" s="81" t="s">
        <v>88</v>
      </c>
      <c r="D35" s="81" t="s">
        <v>108</v>
      </c>
      <c r="E35" s="59" t="s">
        <v>514</v>
      </c>
      <c r="F35" s="106"/>
      <c r="G35" s="129">
        <f>G37</f>
        <v>1550.2</v>
      </c>
    </row>
    <row r="36" spans="1:7" ht="17.25" customHeight="1">
      <c r="A36" s="27" t="s">
        <v>103</v>
      </c>
      <c r="B36" s="28" t="s">
        <v>26</v>
      </c>
      <c r="C36" s="81" t="s">
        <v>88</v>
      </c>
      <c r="D36" s="81" t="s">
        <v>108</v>
      </c>
      <c r="E36" s="59" t="s">
        <v>513</v>
      </c>
      <c r="F36" s="106"/>
      <c r="G36" s="129">
        <f>G37</f>
        <v>1550.2</v>
      </c>
    </row>
    <row r="37" spans="1:7" ht="45.75" customHeight="1">
      <c r="A37" s="50" t="s">
        <v>249</v>
      </c>
      <c r="B37" s="28" t="s">
        <v>26</v>
      </c>
      <c r="C37" s="81" t="s">
        <v>88</v>
      </c>
      <c r="D37" s="81" t="s">
        <v>108</v>
      </c>
      <c r="E37" s="59" t="s">
        <v>515</v>
      </c>
      <c r="F37" s="106"/>
      <c r="G37" s="129">
        <f>G38</f>
        <v>1550.2</v>
      </c>
    </row>
    <row r="38" spans="1:7" ht="15.75">
      <c r="A38" s="50" t="s">
        <v>557</v>
      </c>
      <c r="B38" s="28" t="s">
        <v>26</v>
      </c>
      <c r="C38" s="81" t="s">
        <v>88</v>
      </c>
      <c r="D38" s="81" t="s">
        <v>108</v>
      </c>
      <c r="E38" s="59" t="s">
        <v>515</v>
      </c>
      <c r="F38" s="106" t="s">
        <v>556</v>
      </c>
      <c r="G38" s="129">
        <v>1550.2</v>
      </c>
    </row>
    <row r="39" spans="1:7" ht="31.5">
      <c r="A39" s="50" t="s">
        <v>94</v>
      </c>
      <c r="B39" s="28" t="s">
        <v>26</v>
      </c>
      <c r="C39" s="81" t="s">
        <v>88</v>
      </c>
      <c r="D39" s="81" t="s">
        <v>108</v>
      </c>
      <c r="E39" s="59" t="s">
        <v>537</v>
      </c>
      <c r="F39" s="106"/>
      <c r="G39" s="129">
        <f>G41+G43</f>
        <v>11444.1</v>
      </c>
    </row>
    <row r="40" spans="1:7" ht="15.75">
      <c r="A40" s="27" t="s">
        <v>103</v>
      </c>
      <c r="B40" s="28" t="s">
        <v>26</v>
      </c>
      <c r="C40" s="81" t="s">
        <v>88</v>
      </c>
      <c r="D40" s="81" t="s">
        <v>108</v>
      </c>
      <c r="E40" s="59" t="s">
        <v>516</v>
      </c>
      <c r="F40" s="106"/>
      <c r="G40" s="129">
        <f>G41</f>
        <v>8846</v>
      </c>
    </row>
    <row r="41" spans="1:7" ht="49.5" customHeight="1">
      <c r="A41" s="108" t="s">
        <v>251</v>
      </c>
      <c r="B41" s="28" t="s">
        <v>26</v>
      </c>
      <c r="C41" s="81" t="s">
        <v>88</v>
      </c>
      <c r="D41" s="81" t="s">
        <v>108</v>
      </c>
      <c r="E41" s="59" t="s">
        <v>517</v>
      </c>
      <c r="F41" s="106"/>
      <c r="G41" s="129">
        <f>G42</f>
        <v>8846</v>
      </c>
    </row>
    <row r="42" spans="1:7" ht="15.75">
      <c r="A42" s="50" t="s">
        <v>557</v>
      </c>
      <c r="B42" s="28" t="s">
        <v>26</v>
      </c>
      <c r="C42" s="81" t="s">
        <v>88</v>
      </c>
      <c r="D42" s="81" t="s">
        <v>108</v>
      </c>
      <c r="E42" s="59" t="s">
        <v>517</v>
      </c>
      <c r="F42" s="106" t="s">
        <v>556</v>
      </c>
      <c r="G42" s="129">
        <v>8846</v>
      </c>
    </row>
    <row r="43" spans="1:7" ht="47.25">
      <c r="A43" s="108" t="s">
        <v>96</v>
      </c>
      <c r="B43" s="28" t="s">
        <v>26</v>
      </c>
      <c r="C43" s="81" t="s">
        <v>88</v>
      </c>
      <c r="D43" s="81" t="s">
        <v>108</v>
      </c>
      <c r="E43" s="59" t="s">
        <v>518</v>
      </c>
      <c r="F43" s="106"/>
      <c r="G43" s="129">
        <f>G44+G45+G46</f>
        <v>2598.1</v>
      </c>
    </row>
    <row r="44" spans="1:7" ht="15.75">
      <c r="A44" s="50" t="s">
        <v>557</v>
      </c>
      <c r="B44" s="28" t="s">
        <v>26</v>
      </c>
      <c r="C44" s="81" t="s">
        <v>88</v>
      </c>
      <c r="D44" s="81" t="s">
        <v>108</v>
      </c>
      <c r="E44" s="59" t="s">
        <v>518</v>
      </c>
      <c r="F44" s="106" t="s">
        <v>556</v>
      </c>
      <c r="G44" s="129">
        <v>121</v>
      </c>
    </row>
    <row r="45" spans="1:7" ht="33" customHeight="1">
      <c r="A45" s="108" t="s">
        <v>560</v>
      </c>
      <c r="B45" s="28" t="s">
        <v>26</v>
      </c>
      <c r="C45" s="81" t="s">
        <v>88</v>
      </c>
      <c r="D45" s="81" t="s">
        <v>108</v>
      </c>
      <c r="E45" s="59" t="s">
        <v>518</v>
      </c>
      <c r="F45" s="106" t="s">
        <v>561</v>
      </c>
      <c r="G45" s="129">
        <f>2464.6+100-25.9-86.6</f>
        <v>2452.1</v>
      </c>
    </row>
    <row r="46" spans="1:7" ht="20.25" customHeight="1">
      <c r="A46" s="108" t="s">
        <v>558</v>
      </c>
      <c r="B46" s="28" t="s">
        <v>26</v>
      </c>
      <c r="C46" s="81" t="s">
        <v>88</v>
      </c>
      <c r="D46" s="81" t="s">
        <v>108</v>
      </c>
      <c r="E46" s="59" t="s">
        <v>518</v>
      </c>
      <c r="F46" s="106" t="s">
        <v>559</v>
      </c>
      <c r="G46" s="129">
        <v>25</v>
      </c>
    </row>
    <row r="47" spans="1:7" ht="47.25">
      <c r="A47" s="108" t="s">
        <v>101</v>
      </c>
      <c r="B47" s="28" t="s">
        <v>26</v>
      </c>
      <c r="C47" s="81" t="s">
        <v>88</v>
      </c>
      <c r="D47" s="81" t="s">
        <v>108</v>
      </c>
      <c r="E47" s="107" t="s">
        <v>523</v>
      </c>
      <c r="F47" s="106"/>
      <c r="G47" s="129">
        <f>G50</f>
        <v>86.6</v>
      </c>
    </row>
    <row r="48" spans="1:7" ht="15.75">
      <c r="A48" s="108" t="s">
        <v>103</v>
      </c>
      <c r="B48" s="28" t="s">
        <v>26</v>
      </c>
      <c r="C48" s="81" t="s">
        <v>88</v>
      </c>
      <c r="D48" s="81" t="s">
        <v>108</v>
      </c>
      <c r="E48" s="59" t="s">
        <v>522</v>
      </c>
      <c r="F48" s="106"/>
      <c r="G48" s="129">
        <f>G49</f>
        <v>86.6</v>
      </c>
    </row>
    <row r="49" spans="1:7" ht="15.75">
      <c r="A49" s="108" t="s">
        <v>103</v>
      </c>
      <c r="B49" s="28" t="s">
        <v>26</v>
      </c>
      <c r="C49" s="81" t="s">
        <v>88</v>
      </c>
      <c r="D49" s="81" t="s">
        <v>108</v>
      </c>
      <c r="E49" s="80" t="s">
        <v>521</v>
      </c>
      <c r="F49" s="106"/>
      <c r="G49" s="129">
        <f>G50</f>
        <v>86.6</v>
      </c>
    </row>
    <row r="50" spans="1:7" ht="30.75" customHeight="1">
      <c r="A50" s="108" t="s">
        <v>650</v>
      </c>
      <c r="B50" s="28" t="s">
        <v>26</v>
      </c>
      <c r="C50" s="81" t="s">
        <v>88</v>
      </c>
      <c r="D50" s="81" t="s">
        <v>108</v>
      </c>
      <c r="E50" s="107" t="s">
        <v>649</v>
      </c>
      <c r="F50" s="106"/>
      <c r="G50" s="129">
        <f>G51+G53+G52</f>
        <v>86.6</v>
      </c>
    </row>
    <row r="51" spans="1:7" ht="15.75">
      <c r="A51" s="50" t="s">
        <v>30</v>
      </c>
      <c r="B51" s="28" t="s">
        <v>26</v>
      </c>
      <c r="C51" s="81" t="s">
        <v>88</v>
      </c>
      <c r="D51" s="81" t="s">
        <v>108</v>
      </c>
      <c r="E51" s="107" t="s">
        <v>649</v>
      </c>
      <c r="F51" s="106" t="s">
        <v>296</v>
      </c>
      <c r="G51" s="129">
        <v>86.6</v>
      </c>
    </row>
    <row r="52" spans="1:7" ht="21" customHeight="1" hidden="1">
      <c r="A52" s="108" t="s">
        <v>98</v>
      </c>
      <c r="B52" s="28" t="s">
        <v>26</v>
      </c>
      <c r="C52" s="108"/>
      <c r="D52" s="106" t="s">
        <v>9</v>
      </c>
      <c r="E52" s="107" t="s">
        <v>256</v>
      </c>
      <c r="F52" s="106" t="s">
        <v>293</v>
      </c>
      <c r="G52" s="159">
        <v>0</v>
      </c>
    </row>
    <row r="53" spans="1:7" ht="31.5" hidden="1">
      <c r="A53" s="108" t="s">
        <v>99</v>
      </c>
      <c r="B53" s="28" t="s">
        <v>26</v>
      </c>
      <c r="C53" s="108"/>
      <c r="D53" s="106" t="s">
        <v>9</v>
      </c>
      <c r="E53" s="107" t="s">
        <v>256</v>
      </c>
      <c r="F53" s="106" t="s">
        <v>294</v>
      </c>
      <c r="G53" s="159">
        <v>0</v>
      </c>
    </row>
    <row r="54" spans="1:7" ht="15.75" hidden="1">
      <c r="A54" s="50" t="s">
        <v>286</v>
      </c>
      <c r="B54" s="28" t="s">
        <v>26</v>
      </c>
      <c r="C54" s="50"/>
      <c r="D54" s="106" t="s">
        <v>290</v>
      </c>
      <c r="E54" s="107"/>
      <c r="F54" s="106"/>
      <c r="G54" s="159">
        <f>G55</f>
        <v>0</v>
      </c>
    </row>
    <row r="55" spans="1:7" ht="51.75" customHeight="1" hidden="1">
      <c r="A55" s="108" t="s">
        <v>101</v>
      </c>
      <c r="B55" s="28" t="s">
        <v>26</v>
      </c>
      <c r="C55" s="108"/>
      <c r="D55" s="106" t="s">
        <v>290</v>
      </c>
      <c r="E55" s="107" t="s">
        <v>102</v>
      </c>
      <c r="F55" s="106"/>
      <c r="G55" s="159">
        <f>G56</f>
        <v>0</v>
      </c>
    </row>
    <row r="56" spans="1:7" ht="18.75" customHeight="1" hidden="1">
      <c r="A56" s="108" t="s">
        <v>103</v>
      </c>
      <c r="B56" s="28" t="s">
        <v>26</v>
      </c>
      <c r="C56" s="108"/>
      <c r="D56" s="106" t="s">
        <v>290</v>
      </c>
      <c r="E56" s="107" t="s">
        <v>104</v>
      </c>
      <c r="F56" s="106"/>
      <c r="G56" s="159">
        <f>G57</f>
        <v>0</v>
      </c>
    </row>
    <row r="57" spans="1:7" ht="40.5" customHeight="1" hidden="1">
      <c r="A57" s="108" t="s">
        <v>298</v>
      </c>
      <c r="B57" s="28" t="s">
        <v>26</v>
      </c>
      <c r="C57" s="108"/>
      <c r="D57" s="106" t="s">
        <v>290</v>
      </c>
      <c r="E57" s="107" t="s">
        <v>285</v>
      </c>
      <c r="F57" s="106"/>
      <c r="G57" s="159">
        <f>G58</f>
        <v>0</v>
      </c>
    </row>
    <row r="58" spans="1:7" ht="14.25" customHeight="1" hidden="1">
      <c r="A58" s="50" t="s">
        <v>287</v>
      </c>
      <c r="B58" s="28" t="s">
        <v>26</v>
      </c>
      <c r="C58" s="50"/>
      <c r="D58" s="106" t="s">
        <v>290</v>
      </c>
      <c r="E58" s="107" t="s">
        <v>285</v>
      </c>
      <c r="F58" s="106" t="s">
        <v>299</v>
      </c>
      <c r="G58" s="159">
        <v>0</v>
      </c>
    </row>
    <row r="59" spans="1:7" ht="15.75">
      <c r="A59" s="50" t="s">
        <v>22</v>
      </c>
      <c r="B59" s="28" t="s">
        <v>26</v>
      </c>
      <c r="C59" s="81" t="s">
        <v>88</v>
      </c>
      <c r="D59" s="81" t="s">
        <v>143</v>
      </c>
      <c r="E59" s="106"/>
      <c r="F59" s="106"/>
      <c r="G59" s="129">
        <f>G60</f>
        <v>500</v>
      </c>
    </row>
    <row r="60" spans="1:7" ht="50.25" customHeight="1">
      <c r="A60" s="108" t="s">
        <v>101</v>
      </c>
      <c r="B60" s="28" t="s">
        <v>26</v>
      </c>
      <c r="C60" s="81" t="s">
        <v>88</v>
      </c>
      <c r="D60" s="81" t="s">
        <v>143</v>
      </c>
      <c r="E60" s="59" t="s">
        <v>523</v>
      </c>
      <c r="F60" s="106"/>
      <c r="G60" s="129">
        <f>G63</f>
        <v>500</v>
      </c>
    </row>
    <row r="61" spans="1:7" ht="20.25" customHeight="1">
      <c r="A61" s="108" t="s">
        <v>103</v>
      </c>
      <c r="B61" s="28" t="s">
        <v>26</v>
      </c>
      <c r="C61" s="81" t="s">
        <v>88</v>
      </c>
      <c r="D61" s="81" t="s">
        <v>143</v>
      </c>
      <c r="E61" s="59" t="s">
        <v>522</v>
      </c>
      <c r="F61" s="106"/>
      <c r="G61" s="129">
        <f>G63</f>
        <v>500</v>
      </c>
    </row>
    <row r="62" spans="1:7" ht="20.25" customHeight="1">
      <c r="A62" s="108" t="s">
        <v>103</v>
      </c>
      <c r="B62" s="28" t="s">
        <v>26</v>
      </c>
      <c r="C62" s="81" t="s">
        <v>88</v>
      </c>
      <c r="D62" s="81" t="s">
        <v>143</v>
      </c>
      <c r="E62" s="80" t="s">
        <v>521</v>
      </c>
      <c r="F62" s="106"/>
      <c r="G62" s="129">
        <f>G63</f>
        <v>500</v>
      </c>
    </row>
    <row r="63" spans="1:7" ht="68.25" customHeight="1">
      <c r="A63" s="108" t="s">
        <v>261</v>
      </c>
      <c r="B63" s="28" t="s">
        <v>26</v>
      </c>
      <c r="C63" s="81" t="s">
        <v>88</v>
      </c>
      <c r="D63" s="81" t="s">
        <v>143</v>
      </c>
      <c r="E63" s="59" t="s">
        <v>525</v>
      </c>
      <c r="F63" s="106"/>
      <c r="G63" s="129">
        <f>G64</f>
        <v>500</v>
      </c>
    </row>
    <row r="64" spans="1:7" ht="18.75" customHeight="1">
      <c r="A64" s="108" t="s">
        <v>263</v>
      </c>
      <c r="B64" s="28" t="s">
        <v>26</v>
      </c>
      <c r="C64" s="81" t="s">
        <v>88</v>
      </c>
      <c r="D64" s="81" t="s">
        <v>143</v>
      </c>
      <c r="E64" s="59" t="s">
        <v>525</v>
      </c>
      <c r="F64" s="106" t="s">
        <v>300</v>
      </c>
      <c r="G64" s="129">
        <v>500</v>
      </c>
    </row>
    <row r="65" spans="1:7" ht="15.75">
      <c r="A65" s="50" t="s">
        <v>1</v>
      </c>
      <c r="B65" s="28" t="s">
        <v>26</v>
      </c>
      <c r="C65" s="81" t="s">
        <v>88</v>
      </c>
      <c r="D65" s="81" t="s">
        <v>128</v>
      </c>
      <c r="E65" s="112"/>
      <c r="F65" s="112"/>
      <c r="G65" s="129">
        <f>G66+G92+G96+G102</f>
        <v>16664.4</v>
      </c>
    </row>
    <row r="66" spans="1:7" ht="51" customHeight="1">
      <c r="A66" s="50" t="s">
        <v>358</v>
      </c>
      <c r="B66" s="28" t="s">
        <v>26</v>
      </c>
      <c r="C66" s="81" t="s">
        <v>88</v>
      </c>
      <c r="D66" s="81" t="s">
        <v>128</v>
      </c>
      <c r="E66" s="80" t="s">
        <v>408</v>
      </c>
      <c r="F66" s="112"/>
      <c r="G66" s="129">
        <f>G67+G83</f>
        <v>2027.4</v>
      </c>
    </row>
    <row r="67" spans="1:7" ht="50.25" customHeight="1">
      <c r="A67" s="50" t="s">
        <v>126</v>
      </c>
      <c r="B67" s="28" t="s">
        <v>26</v>
      </c>
      <c r="C67" s="81" t="s">
        <v>88</v>
      </c>
      <c r="D67" s="81" t="s">
        <v>128</v>
      </c>
      <c r="E67" s="80" t="s">
        <v>399</v>
      </c>
      <c r="F67" s="112"/>
      <c r="G67" s="129">
        <f>G69+G73+G75+G77+G79+G81</f>
        <v>1717.4</v>
      </c>
    </row>
    <row r="68" spans="1:7" ht="31.5" customHeight="1">
      <c r="A68" s="2" t="s">
        <v>402</v>
      </c>
      <c r="B68" s="28" t="s">
        <v>26</v>
      </c>
      <c r="C68" s="81" t="s">
        <v>88</v>
      </c>
      <c r="D68" s="81" t="s">
        <v>128</v>
      </c>
      <c r="E68" s="80" t="s">
        <v>398</v>
      </c>
      <c r="F68" s="112"/>
      <c r="G68" s="129">
        <f>G69</f>
        <v>1577.4</v>
      </c>
    </row>
    <row r="69" spans="1:7" ht="31.5" customHeight="1">
      <c r="A69" s="50" t="s">
        <v>301</v>
      </c>
      <c r="B69" s="28" t="s">
        <v>26</v>
      </c>
      <c r="C69" s="81" t="s">
        <v>88</v>
      </c>
      <c r="D69" s="81" t="s">
        <v>128</v>
      </c>
      <c r="E69" s="80" t="s">
        <v>400</v>
      </c>
      <c r="F69" s="112"/>
      <c r="G69" s="129">
        <f>G70+G71</f>
        <v>1577.4</v>
      </c>
    </row>
    <row r="70" spans="1:7" ht="31.5">
      <c r="A70" s="108" t="s">
        <v>560</v>
      </c>
      <c r="B70" s="28" t="s">
        <v>26</v>
      </c>
      <c r="C70" s="81" t="s">
        <v>88</v>
      </c>
      <c r="D70" s="81" t="s">
        <v>128</v>
      </c>
      <c r="E70" s="80" t="s">
        <v>400</v>
      </c>
      <c r="F70" s="106" t="s">
        <v>561</v>
      </c>
      <c r="G70" s="129">
        <f>1557.4-200+200</f>
        <v>1557.4</v>
      </c>
    </row>
    <row r="71" spans="1:7" ht="15.75">
      <c r="A71" s="50" t="s">
        <v>131</v>
      </c>
      <c r="B71" s="28" t="s">
        <v>26</v>
      </c>
      <c r="C71" s="81" t="s">
        <v>88</v>
      </c>
      <c r="D71" s="81" t="s">
        <v>128</v>
      </c>
      <c r="E71" s="80" t="s">
        <v>400</v>
      </c>
      <c r="F71" s="106" t="s">
        <v>302</v>
      </c>
      <c r="G71" s="129">
        <v>20</v>
      </c>
    </row>
    <row r="72" spans="1:7" ht="33" customHeight="1">
      <c r="A72" s="2" t="s">
        <v>403</v>
      </c>
      <c r="B72" s="28" t="s">
        <v>26</v>
      </c>
      <c r="C72" s="81" t="s">
        <v>88</v>
      </c>
      <c r="D72" s="81" t="s">
        <v>128</v>
      </c>
      <c r="E72" s="80" t="s">
        <v>404</v>
      </c>
      <c r="F72" s="106"/>
      <c r="G72" s="129">
        <f>G73</f>
        <v>140</v>
      </c>
    </row>
    <row r="73" spans="1:7" ht="15" customHeight="1">
      <c r="A73" s="50" t="s">
        <v>132</v>
      </c>
      <c r="B73" s="28" t="s">
        <v>26</v>
      </c>
      <c r="C73" s="81" t="s">
        <v>88</v>
      </c>
      <c r="D73" s="81" t="s">
        <v>128</v>
      </c>
      <c r="E73" s="80" t="s">
        <v>401</v>
      </c>
      <c r="F73" s="106"/>
      <c r="G73" s="129">
        <f>G74</f>
        <v>140</v>
      </c>
    </row>
    <row r="74" spans="1:7" ht="31.5">
      <c r="A74" s="108" t="s">
        <v>560</v>
      </c>
      <c r="B74" s="28" t="s">
        <v>26</v>
      </c>
      <c r="C74" s="81" t="s">
        <v>88</v>
      </c>
      <c r="D74" s="81" t="s">
        <v>128</v>
      </c>
      <c r="E74" s="80" t="s">
        <v>401</v>
      </c>
      <c r="F74" s="106" t="s">
        <v>561</v>
      </c>
      <c r="G74" s="129">
        <v>140</v>
      </c>
    </row>
    <row r="75" spans="1:7" ht="15.75">
      <c r="A75" s="50" t="s">
        <v>134</v>
      </c>
      <c r="B75" s="28" t="s">
        <v>26</v>
      </c>
      <c r="C75" s="81" t="s">
        <v>88</v>
      </c>
      <c r="D75" s="81" t="s">
        <v>128</v>
      </c>
      <c r="E75" s="113" t="s">
        <v>135</v>
      </c>
      <c r="F75" s="106"/>
      <c r="G75" s="129">
        <f>G76</f>
        <v>0</v>
      </c>
    </row>
    <row r="76" spans="1:7" ht="31.5">
      <c r="A76" s="108" t="s">
        <v>99</v>
      </c>
      <c r="B76" s="28" t="s">
        <v>26</v>
      </c>
      <c r="C76" s="81" t="s">
        <v>88</v>
      </c>
      <c r="D76" s="81" t="s">
        <v>128</v>
      </c>
      <c r="E76" s="113" t="s">
        <v>135</v>
      </c>
      <c r="F76" s="106" t="s">
        <v>294</v>
      </c>
      <c r="G76" s="129">
        <v>0</v>
      </c>
    </row>
    <row r="77" spans="1:7" ht="15.75">
      <c r="A77" s="50" t="s">
        <v>136</v>
      </c>
      <c r="B77" s="28" t="s">
        <v>26</v>
      </c>
      <c r="C77" s="81" t="s">
        <v>88</v>
      </c>
      <c r="D77" s="81" t="s">
        <v>128</v>
      </c>
      <c r="E77" s="113" t="s">
        <v>137</v>
      </c>
      <c r="F77" s="106"/>
      <c r="G77" s="129">
        <f>G78</f>
        <v>0</v>
      </c>
    </row>
    <row r="78" spans="1:7" ht="15.75">
      <c r="A78" s="50" t="s">
        <v>131</v>
      </c>
      <c r="B78" s="28" t="s">
        <v>26</v>
      </c>
      <c r="C78" s="81" t="s">
        <v>88</v>
      </c>
      <c r="D78" s="81" t="s">
        <v>128</v>
      </c>
      <c r="E78" s="113" t="s">
        <v>137</v>
      </c>
      <c r="F78" s="106" t="s">
        <v>302</v>
      </c>
      <c r="G78" s="129">
        <v>0</v>
      </c>
    </row>
    <row r="79" spans="1:7" ht="15.75">
      <c r="A79" s="108" t="s">
        <v>138</v>
      </c>
      <c r="B79" s="28" t="s">
        <v>26</v>
      </c>
      <c r="C79" s="81" t="s">
        <v>88</v>
      </c>
      <c r="D79" s="81" t="s">
        <v>128</v>
      </c>
      <c r="E79" s="113" t="s">
        <v>139</v>
      </c>
      <c r="F79" s="106"/>
      <c r="G79" s="129">
        <f>G80</f>
        <v>0</v>
      </c>
    </row>
    <row r="80" spans="1:7" ht="31.5">
      <c r="A80" s="108" t="s">
        <v>99</v>
      </c>
      <c r="B80" s="28" t="s">
        <v>26</v>
      </c>
      <c r="C80" s="81" t="s">
        <v>88</v>
      </c>
      <c r="D80" s="81" t="s">
        <v>128</v>
      </c>
      <c r="E80" s="113" t="s">
        <v>139</v>
      </c>
      <c r="F80" s="106" t="s">
        <v>294</v>
      </c>
      <c r="G80" s="129">
        <v>0</v>
      </c>
    </row>
    <row r="81" spans="1:7" ht="18" customHeight="1">
      <c r="A81" s="50" t="s">
        <v>140</v>
      </c>
      <c r="B81" s="28" t="s">
        <v>26</v>
      </c>
      <c r="C81" s="81" t="s">
        <v>88</v>
      </c>
      <c r="D81" s="81" t="s">
        <v>128</v>
      </c>
      <c r="E81" s="113" t="s">
        <v>141</v>
      </c>
      <c r="F81" s="106"/>
      <c r="G81" s="129">
        <f>G82</f>
        <v>0</v>
      </c>
    </row>
    <row r="82" spans="1:7" ht="31.5">
      <c r="A82" s="108" t="s">
        <v>99</v>
      </c>
      <c r="B82" s="28" t="s">
        <v>26</v>
      </c>
      <c r="C82" s="81" t="s">
        <v>88</v>
      </c>
      <c r="D82" s="81" t="s">
        <v>128</v>
      </c>
      <c r="E82" s="113" t="s">
        <v>141</v>
      </c>
      <c r="F82" s="106" t="s">
        <v>294</v>
      </c>
      <c r="G82" s="129">
        <v>0</v>
      </c>
    </row>
    <row r="83" spans="1:7" ht="49.5" customHeight="1">
      <c r="A83" s="111" t="s">
        <v>316</v>
      </c>
      <c r="B83" s="28" t="s">
        <v>26</v>
      </c>
      <c r="C83" s="81" t="s">
        <v>88</v>
      </c>
      <c r="D83" s="81" t="s">
        <v>128</v>
      </c>
      <c r="E83" s="80" t="s">
        <v>450</v>
      </c>
      <c r="F83" s="106"/>
      <c r="G83" s="129">
        <f>G84+G86+G89</f>
        <v>310</v>
      </c>
    </row>
    <row r="84" spans="1:7" ht="15.75" customHeight="1" hidden="1">
      <c r="A84" s="108" t="s">
        <v>184</v>
      </c>
      <c r="B84" s="28" t="s">
        <v>26</v>
      </c>
      <c r="C84" s="81" t="s">
        <v>88</v>
      </c>
      <c r="D84" s="81" t="s">
        <v>128</v>
      </c>
      <c r="E84" s="113" t="s">
        <v>185</v>
      </c>
      <c r="F84" s="106"/>
      <c r="G84" s="129">
        <f>G85</f>
        <v>0</v>
      </c>
    </row>
    <row r="85" spans="1:7" ht="31.5" hidden="1">
      <c r="A85" s="108" t="s">
        <v>99</v>
      </c>
      <c r="B85" s="28" t="s">
        <v>26</v>
      </c>
      <c r="C85" s="81" t="s">
        <v>88</v>
      </c>
      <c r="D85" s="81" t="s">
        <v>128</v>
      </c>
      <c r="E85" s="113" t="s">
        <v>185</v>
      </c>
      <c r="F85" s="106" t="s">
        <v>294</v>
      </c>
      <c r="G85" s="129">
        <v>0</v>
      </c>
    </row>
    <row r="86" spans="1:7" ht="15.75" hidden="1">
      <c r="A86" s="108" t="s">
        <v>186</v>
      </c>
      <c r="B86" s="28" t="s">
        <v>26</v>
      </c>
      <c r="C86" s="81" t="s">
        <v>88</v>
      </c>
      <c r="D86" s="81" t="s">
        <v>128</v>
      </c>
      <c r="E86" s="113" t="s">
        <v>187</v>
      </c>
      <c r="F86" s="106"/>
      <c r="G86" s="129">
        <f>G87</f>
        <v>0</v>
      </c>
    </row>
    <row r="87" spans="1:7" ht="15.75" hidden="1">
      <c r="A87" s="50" t="s">
        <v>131</v>
      </c>
      <c r="B87" s="28" t="s">
        <v>26</v>
      </c>
      <c r="C87" s="81" t="s">
        <v>88</v>
      </c>
      <c r="D87" s="81" t="s">
        <v>128</v>
      </c>
      <c r="E87" s="113" t="s">
        <v>187</v>
      </c>
      <c r="F87" s="106" t="s">
        <v>302</v>
      </c>
      <c r="G87" s="129">
        <v>0</v>
      </c>
    </row>
    <row r="88" spans="1:7" ht="15.75">
      <c r="A88" s="2" t="s">
        <v>451</v>
      </c>
      <c r="B88" s="28" t="s">
        <v>26</v>
      </c>
      <c r="C88" s="81" t="s">
        <v>88</v>
      </c>
      <c r="D88" s="81" t="s">
        <v>128</v>
      </c>
      <c r="E88" s="80" t="s">
        <v>452</v>
      </c>
      <c r="F88" s="106"/>
      <c r="G88" s="129">
        <f>G89</f>
        <v>310</v>
      </c>
    </row>
    <row r="89" spans="1:7" ht="15.75">
      <c r="A89" s="110" t="s">
        <v>188</v>
      </c>
      <c r="B89" s="28" t="s">
        <v>26</v>
      </c>
      <c r="C89" s="81" t="s">
        <v>88</v>
      </c>
      <c r="D89" s="81" t="s">
        <v>128</v>
      </c>
      <c r="E89" s="80" t="s">
        <v>453</v>
      </c>
      <c r="F89" s="106"/>
      <c r="G89" s="129">
        <f>G90+G91</f>
        <v>310</v>
      </c>
    </row>
    <row r="90" spans="1:7" ht="31.5">
      <c r="A90" s="108" t="s">
        <v>560</v>
      </c>
      <c r="B90" s="28" t="s">
        <v>26</v>
      </c>
      <c r="C90" s="81" t="s">
        <v>88</v>
      </c>
      <c r="D90" s="81" t="s">
        <v>128</v>
      </c>
      <c r="E90" s="80" t="s">
        <v>453</v>
      </c>
      <c r="F90" s="106" t="s">
        <v>561</v>
      </c>
      <c r="G90" s="129">
        <f>330-35</f>
        <v>295</v>
      </c>
    </row>
    <row r="91" spans="1:7" ht="15.75">
      <c r="A91" s="50" t="s">
        <v>131</v>
      </c>
      <c r="B91" s="28" t="s">
        <v>26</v>
      </c>
      <c r="C91" s="81" t="s">
        <v>88</v>
      </c>
      <c r="D91" s="81" t="s">
        <v>128</v>
      </c>
      <c r="E91" s="80" t="s">
        <v>453</v>
      </c>
      <c r="F91" s="106" t="s">
        <v>302</v>
      </c>
      <c r="G91" s="129">
        <v>15</v>
      </c>
    </row>
    <row r="92" spans="1:7" ht="50.25" customHeight="1">
      <c r="A92" s="50" t="s">
        <v>353</v>
      </c>
      <c r="B92" s="28" t="s">
        <v>26</v>
      </c>
      <c r="C92" s="81" t="s">
        <v>88</v>
      </c>
      <c r="D92" s="81" t="s">
        <v>128</v>
      </c>
      <c r="E92" s="80" t="s">
        <v>486</v>
      </c>
      <c r="F92" s="106"/>
      <c r="G92" s="129">
        <f>G94</f>
        <v>100</v>
      </c>
    </row>
    <row r="93" spans="1:7" ht="33" customHeight="1">
      <c r="A93" s="2" t="s">
        <v>488</v>
      </c>
      <c r="B93" s="28" t="s">
        <v>26</v>
      </c>
      <c r="C93" s="81" t="s">
        <v>88</v>
      </c>
      <c r="D93" s="81" t="s">
        <v>128</v>
      </c>
      <c r="E93" s="80" t="s">
        <v>485</v>
      </c>
      <c r="F93" s="106"/>
      <c r="G93" s="129"/>
    </row>
    <row r="94" spans="1:7" ht="15" customHeight="1">
      <c r="A94" s="114" t="s">
        <v>226</v>
      </c>
      <c r="B94" s="28" t="s">
        <v>26</v>
      </c>
      <c r="C94" s="81" t="s">
        <v>88</v>
      </c>
      <c r="D94" s="81" t="s">
        <v>128</v>
      </c>
      <c r="E94" s="80" t="s">
        <v>487</v>
      </c>
      <c r="F94" s="106"/>
      <c r="G94" s="129">
        <f>G95</f>
        <v>100</v>
      </c>
    </row>
    <row r="95" spans="1:7" ht="31.5">
      <c r="A95" s="108" t="s">
        <v>560</v>
      </c>
      <c r="B95" s="28" t="s">
        <v>26</v>
      </c>
      <c r="C95" s="81" t="s">
        <v>88</v>
      </c>
      <c r="D95" s="81" t="s">
        <v>128</v>
      </c>
      <c r="E95" s="80" t="s">
        <v>487</v>
      </c>
      <c r="F95" s="106" t="s">
        <v>561</v>
      </c>
      <c r="G95" s="129">
        <v>100</v>
      </c>
    </row>
    <row r="96" spans="1:7" ht="15.75">
      <c r="A96" s="50" t="s">
        <v>21</v>
      </c>
      <c r="B96" s="28" t="s">
        <v>26</v>
      </c>
      <c r="C96" s="81" t="s">
        <v>88</v>
      </c>
      <c r="D96" s="81" t="s">
        <v>128</v>
      </c>
      <c r="E96" s="59" t="s">
        <v>508</v>
      </c>
      <c r="F96" s="106"/>
      <c r="G96" s="129">
        <f>G97</f>
        <v>598.5</v>
      </c>
    </row>
    <row r="97" spans="1:7" ht="31.5">
      <c r="A97" s="111" t="s">
        <v>253</v>
      </c>
      <c r="B97" s="28" t="s">
        <v>26</v>
      </c>
      <c r="C97" s="81" t="s">
        <v>88</v>
      </c>
      <c r="D97" s="81" t="s">
        <v>128</v>
      </c>
      <c r="E97" s="59" t="s">
        <v>519</v>
      </c>
      <c r="F97" s="106"/>
      <c r="G97" s="129">
        <f>G99</f>
        <v>598.5</v>
      </c>
    </row>
    <row r="98" spans="1:7" ht="15.75">
      <c r="A98" s="27" t="s">
        <v>103</v>
      </c>
      <c r="B98" s="28" t="s">
        <v>26</v>
      </c>
      <c r="C98" s="81" t="s">
        <v>88</v>
      </c>
      <c r="D98" s="81" t="s">
        <v>128</v>
      </c>
      <c r="E98" s="59" t="s">
        <v>520</v>
      </c>
      <c r="F98" s="106"/>
      <c r="G98" s="129">
        <f>G99</f>
        <v>598.5</v>
      </c>
    </row>
    <row r="99" spans="1:7" ht="47.25">
      <c r="A99" s="108" t="s">
        <v>255</v>
      </c>
      <c r="B99" s="28" t="s">
        <v>26</v>
      </c>
      <c r="C99" s="81" t="s">
        <v>88</v>
      </c>
      <c r="D99" s="81" t="s">
        <v>128</v>
      </c>
      <c r="E99" s="59" t="s">
        <v>598</v>
      </c>
      <c r="F99" s="106"/>
      <c r="G99" s="129">
        <f>G100+G101</f>
        <v>598.5</v>
      </c>
    </row>
    <row r="100" spans="1:7" ht="15.75">
      <c r="A100" s="50" t="s">
        <v>557</v>
      </c>
      <c r="B100" s="28" t="s">
        <v>26</v>
      </c>
      <c r="C100" s="81" t="s">
        <v>88</v>
      </c>
      <c r="D100" s="81" t="s">
        <v>128</v>
      </c>
      <c r="E100" s="59" t="s">
        <v>598</v>
      </c>
      <c r="F100" s="106" t="s">
        <v>556</v>
      </c>
      <c r="G100" s="129">
        <v>553.3</v>
      </c>
    </row>
    <row r="101" spans="1:7" ht="31.5">
      <c r="A101" s="108" t="s">
        <v>560</v>
      </c>
      <c r="B101" s="28" t="s">
        <v>26</v>
      </c>
      <c r="C101" s="81" t="s">
        <v>88</v>
      </c>
      <c r="D101" s="81" t="s">
        <v>128</v>
      </c>
      <c r="E101" s="59" t="s">
        <v>598</v>
      </c>
      <c r="F101" s="106" t="s">
        <v>561</v>
      </c>
      <c r="G101" s="129">
        <v>45.2</v>
      </c>
    </row>
    <row r="102" spans="1:7" ht="49.5" customHeight="1">
      <c r="A102" s="108" t="s">
        <v>101</v>
      </c>
      <c r="B102" s="28" t="s">
        <v>26</v>
      </c>
      <c r="C102" s="81" t="s">
        <v>88</v>
      </c>
      <c r="D102" s="81" t="s">
        <v>128</v>
      </c>
      <c r="E102" s="59" t="s">
        <v>523</v>
      </c>
      <c r="F102" s="106"/>
      <c r="G102" s="129">
        <f>G103</f>
        <v>13938.5</v>
      </c>
    </row>
    <row r="103" spans="1:7" ht="18.75" customHeight="1">
      <c r="A103" s="108" t="s">
        <v>103</v>
      </c>
      <c r="B103" s="28" t="s">
        <v>26</v>
      </c>
      <c r="C103" s="81" t="s">
        <v>88</v>
      </c>
      <c r="D103" s="81" t="s">
        <v>128</v>
      </c>
      <c r="E103" s="59" t="s">
        <v>522</v>
      </c>
      <c r="F103" s="106"/>
      <c r="G103" s="129">
        <f>G104+G107+G111+G113+G115+G117+G119</f>
        <v>13938.5</v>
      </c>
    </row>
    <row r="104" spans="1:7" ht="56.25" customHeight="1" hidden="1">
      <c r="A104" s="108" t="s">
        <v>264</v>
      </c>
      <c r="B104" s="28" t="s">
        <v>26</v>
      </c>
      <c r="C104" s="81" t="s">
        <v>88</v>
      </c>
      <c r="D104" s="81" t="s">
        <v>128</v>
      </c>
      <c r="E104" s="107" t="s">
        <v>265</v>
      </c>
      <c r="F104" s="106"/>
      <c r="G104" s="129">
        <f>G105</f>
        <v>0</v>
      </c>
    </row>
    <row r="105" spans="1:7" ht="17.25" customHeight="1" hidden="1">
      <c r="A105" s="108" t="s">
        <v>100</v>
      </c>
      <c r="B105" s="28" t="s">
        <v>26</v>
      </c>
      <c r="C105" s="81" t="s">
        <v>88</v>
      </c>
      <c r="D105" s="81" t="s">
        <v>128</v>
      </c>
      <c r="E105" s="107" t="s">
        <v>265</v>
      </c>
      <c r="F105" s="106" t="s">
        <v>295</v>
      </c>
      <c r="G105" s="129">
        <v>0</v>
      </c>
    </row>
    <row r="106" spans="1:7" ht="17.25" customHeight="1">
      <c r="A106" s="108" t="s">
        <v>103</v>
      </c>
      <c r="B106" s="28" t="s">
        <v>26</v>
      </c>
      <c r="C106" s="81" t="s">
        <v>88</v>
      </c>
      <c r="D106" s="81" t="s">
        <v>128</v>
      </c>
      <c r="E106" s="80" t="s">
        <v>521</v>
      </c>
      <c r="F106" s="106"/>
      <c r="G106" s="129">
        <f>G103</f>
        <v>13938.5</v>
      </c>
    </row>
    <row r="107" spans="1:7" ht="78.75" customHeight="1">
      <c r="A107" s="108" t="s">
        <v>266</v>
      </c>
      <c r="B107" s="28" t="s">
        <v>26</v>
      </c>
      <c r="C107" s="81" t="s">
        <v>88</v>
      </c>
      <c r="D107" s="81" t="s">
        <v>128</v>
      </c>
      <c r="E107" s="59" t="s">
        <v>526</v>
      </c>
      <c r="F107" s="106"/>
      <c r="G107" s="129">
        <f>G108+G109+G110</f>
        <v>1687.7</v>
      </c>
    </row>
    <row r="108" spans="1:7" ht="31.5">
      <c r="A108" s="108" t="s">
        <v>560</v>
      </c>
      <c r="B108" s="28" t="s">
        <v>26</v>
      </c>
      <c r="C108" s="81" t="s">
        <v>88</v>
      </c>
      <c r="D108" s="81" t="s">
        <v>128</v>
      </c>
      <c r="E108" s="59" t="s">
        <v>526</v>
      </c>
      <c r="F108" s="106" t="s">
        <v>561</v>
      </c>
      <c r="G108" s="129">
        <f>1047-150</f>
        <v>897</v>
      </c>
    </row>
    <row r="109" spans="1:7" ht="15.75">
      <c r="A109" s="27" t="s">
        <v>584</v>
      </c>
      <c r="B109" s="28" t="s">
        <v>26</v>
      </c>
      <c r="C109" s="81" t="s">
        <v>88</v>
      </c>
      <c r="D109" s="81" t="s">
        <v>128</v>
      </c>
      <c r="E109" s="59" t="s">
        <v>526</v>
      </c>
      <c r="F109" s="106" t="s">
        <v>577</v>
      </c>
      <c r="G109" s="129">
        <f>419.2+353.2</f>
        <v>772.4</v>
      </c>
    </row>
    <row r="110" spans="1:7" ht="15.75">
      <c r="A110" s="108" t="s">
        <v>100</v>
      </c>
      <c r="B110" s="28" t="s">
        <v>26</v>
      </c>
      <c r="C110" s="81" t="s">
        <v>88</v>
      </c>
      <c r="D110" s="81" t="s">
        <v>128</v>
      </c>
      <c r="E110" s="59" t="s">
        <v>526</v>
      </c>
      <c r="F110" s="106" t="s">
        <v>559</v>
      </c>
      <c r="G110" s="129">
        <v>18.3</v>
      </c>
    </row>
    <row r="111" spans="1:7" ht="66.75" customHeight="1">
      <c r="A111" s="108" t="s">
        <v>304</v>
      </c>
      <c r="B111" s="28" t="s">
        <v>26</v>
      </c>
      <c r="C111" s="81" t="s">
        <v>88</v>
      </c>
      <c r="D111" s="81" t="s">
        <v>128</v>
      </c>
      <c r="E111" s="59" t="s">
        <v>527</v>
      </c>
      <c r="F111" s="106"/>
      <c r="G111" s="129">
        <f>G112</f>
        <v>20.9</v>
      </c>
    </row>
    <row r="112" spans="1:7" ht="15.75" customHeight="1">
      <c r="A112" s="108" t="s">
        <v>100</v>
      </c>
      <c r="B112" s="28" t="s">
        <v>26</v>
      </c>
      <c r="C112" s="81" t="s">
        <v>88</v>
      </c>
      <c r="D112" s="81" t="s">
        <v>128</v>
      </c>
      <c r="E112" s="59" t="s">
        <v>527</v>
      </c>
      <c r="F112" s="106" t="s">
        <v>559</v>
      </c>
      <c r="G112" s="129">
        <v>20.9</v>
      </c>
    </row>
    <row r="113" spans="1:7" ht="65.25" customHeight="1">
      <c r="A113" s="108" t="s">
        <v>270</v>
      </c>
      <c r="B113" s="28" t="s">
        <v>26</v>
      </c>
      <c r="C113" s="81" t="s">
        <v>88</v>
      </c>
      <c r="D113" s="81" t="s">
        <v>128</v>
      </c>
      <c r="E113" s="59" t="s">
        <v>547</v>
      </c>
      <c r="F113" s="106"/>
      <c r="G113" s="129">
        <f>G114</f>
        <v>0</v>
      </c>
    </row>
    <row r="114" spans="1:7" ht="31.5">
      <c r="A114" s="108" t="s">
        <v>560</v>
      </c>
      <c r="B114" s="28" t="s">
        <v>26</v>
      </c>
      <c r="C114" s="81" t="s">
        <v>88</v>
      </c>
      <c r="D114" s="81" t="s">
        <v>128</v>
      </c>
      <c r="E114" s="59" t="s">
        <v>547</v>
      </c>
      <c r="F114" s="106" t="s">
        <v>561</v>
      </c>
      <c r="G114" s="129">
        <v>0</v>
      </c>
    </row>
    <row r="115" spans="1:7" ht="66" customHeight="1">
      <c r="A115" s="108" t="s">
        <v>272</v>
      </c>
      <c r="B115" s="28" t="s">
        <v>26</v>
      </c>
      <c r="C115" s="81" t="s">
        <v>88</v>
      </c>
      <c r="D115" s="81" t="s">
        <v>128</v>
      </c>
      <c r="E115" s="59" t="s">
        <v>528</v>
      </c>
      <c r="F115" s="106"/>
      <c r="G115" s="129">
        <f>G116</f>
        <v>47.2</v>
      </c>
    </row>
    <row r="116" spans="1:7" ht="18.75" customHeight="1">
      <c r="A116" s="108" t="s">
        <v>131</v>
      </c>
      <c r="B116" s="28" t="s">
        <v>26</v>
      </c>
      <c r="C116" s="81" t="s">
        <v>88</v>
      </c>
      <c r="D116" s="81" t="s">
        <v>128</v>
      </c>
      <c r="E116" s="59" t="s">
        <v>528</v>
      </c>
      <c r="F116" s="106" t="s">
        <v>302</v>
      </c>
      <c r="G116" s="129">
        <v>47.2</v>
      </c>
    </row>
    <row r="117" spans="1:7" ht="15.75" hidden="1">
      <c r="A117" s="27" t="s">
        <v>337</v>
      </c>
      <c r="B117" s="28" t="s">
        <v>26</v>
      </c>
      <c r="C117" s="81" t="s">
        <v>88</v>
      </c>
      <c r="D117" s="81" t="s">
        <v>128</v>
      </c>
      <c r="E117" s="128" t="s">
        <v>338</v>
      </c>
      <c r="F117" s="128"/>
      <c r="G117" s="159">
        <f>G118</f>
        <v>0</v>
      </c>
    </row>
    <row r="118" spans="1:7" ht="31.5" hidden="1">
      <c r="A118" s="27" t="s">
        <v>99</v>
      </c>
      <c r="B118" s="28" t="s">
        <v>26</v>
      </c>
      <c r="C118" s="81" t="s">
        <v>88</v>
      </c>
      <c r="D118" s="81" t="s">
        <v>128</v>
      </c>
      <c r="E118" s="128" t="s">
        <v>338</v>
      </c>
      <c r="F118" s="128">
        <v>244</v>
      </c>
      <c r="G118" s="159">
        <v>0</v>
      </c>
    </row>
    <row r="119" spans="1:7" ht="66" customHeight="1">
      <c r="A119" s="108" t="s">
        <v>259</v>
      </c>
      <c r="B119" s="28" t="s">
        <v>26</v>
      </c>
      <c r="C119" s="81" t="s">
        <v>88</v>
      </c>
      <c r="D119" s="81" t="s">
        <v>128</v>
      </c>
      <c r="E119" s="59" t="s">
        <v>524</v>
      </c>
      <c r="F119" s="106"/>
      <c r="G119" s="129">
        <f>G120+G121+G122</f>
        <v>12182.7</v>
      </c>
    </row>
    <row r="120" spans="1:7" ht="31.5">
      <c r="A120" s="108" t="s">
        <v>122</v>
      </c>
      <c r="B120" s="28" t="s">
        <v>26</v>
      </c>
      <c r="C120" s="81" t="s">
        <v>88</v>
      </c>
      <c r="D120" s="81" t="s">
        <v>128</v>
      </c>
      <c r="E120" s="59" t="s">
        <v>524</v>
      </c>
      <c r="F120" s="106" t="s">
        <v>565</v>
      </c>
      <c r="G120" s="129">
        <f>8959.5-134.3</f>
        <v>8825.2</v>
      </c>
    </row>
    <row r="121" spans="1:7" ht="31.5" customHeight="1">
      <c r="A121" s="108" t="s">
        <v>560</v>
      </c>
      <c r="B121" s="28" t="s">
        <v>26</v>
      </c>
      <c r="C121" s="81" t="s">
        <v>88</v>
      </c>
      <c r="D121" s="81" t="s">
        <v>128</v>
      </c>
      <c r="E121" s="59" t="s">
        <v>524</v>
      </c>
      <c r="F121" s="106" t="s">
        <v>561</v>
      </c>
      <c r="G121" s="129">
        <f>3455.5-100-0.5</f>
        <v>3355</v>
      </c>
    </row>
    <row r="122" spans="1:7" ht="18.75" customHeight="1">
      <c r="A122" s="50" t="s">
        <v>558</v>
      </c>
      <c r="B122" s="28" t="s">
        <v>26</v>
      </c>
      <c r="C122" s="81" t="s">
        <v>88</v>
      </c>
      <c r="D122" s="81" t="s">
        <v>128</v>
      </c>
      <c r="E122" s="59" t="s">
        <v>524</v>
      </c>
      <c r="F122" s="106" t="s">
        <v>559</v>
      </c>
      <c r="G122" s="129">
        <f>2+0.5</f>
        <v>2.5</v>
      </c>
    </row>
    <row r="123" spans="1:7" ht="15.75">
      <c r="A123" s="116" t="s">
        <v>307</v>
      </c>
      <c r="B123" s="25" t="s">
        <v>26</v>
      </c>
      <c r="C123" s="77" t="s">
        <v>116</v>
      </c>
      <c r="D123" s="77" t="s">
        <v>551</v>
      </c>
      <c r="E123" s="117"/>
      <c r="F123" s="117"/>
      <c r="G123" s="133">
        <f>G124</f>
        <v>375.4</v>
      </c>
    </row>
    <row r="124" spans="1:7" ht="15.75">
      <c r="A124" s="50" t="s">
        <v>57</v>
      </c>
      <c r="B124" s="28" t="s">
        <v>26</v>
      </c>
      <c r="C124" s="81" t="s">
        <v>116</v>
      </c>
      <c r="D124" s="81" t="s">
        <v>89</v>
      </c>
      <c r="E124" s="112"/>
      <c r="F124" s="112"/>
      <c r="G124" s="129">
        <f>G125</f>
        <v>375.4</v>
      </c>
    </row>
    <row r="125" spans="1:7" ht="23.25" customHeight="1">
      <c r="A125" s="108" t="s">
        <v>21</v>
      </c>
      <c r="B125" s="28" t="s">
        <v>26</v>
      </c>
      <c r="C125" s="81" t="s">
        <v>116</v>
      </c>
      <c r="D125" s="81" t="s">
        <v>89</v>
      </c>
      <c r="E125" s="59" t="s">
        <v>508</v>
      </c>
      <c r="F125" s="112"/>
      <c r="G125" s="129">
        <f>G126</f>
        <v>375.4</v>
      </c>
    </row>
    <row r="126" spans="1:7" ht="31.5">
      <c r="A126" s="108" t="s">
        <v>253</v>
      </c>
      <c r="B126" s="28" t="s">
        <v>26</v>
      </c>
      <c r="C126" s="81" t="s">
        <v>116</v>
      </c>
      <c r="D126" s="81" t="s">
        <v>89</v>
      </c>
      <c r="E126" s="59" t="s">
        <v>519</v>
      </c>
      <c r="F126" s="112"/>
      <c r="G126" s="129">
        <f>G128</f>
        <v>375.4</v>
      </c>
    </row>
    <row r="127" spans="1:7" ht="15.75">
      <c r="A127" s="108" t="s">
        <v>103</v>
      </c>
      <c r="B127" s="28" t="s">
        <v>26</v>
      </c>
      <c r="C127" s="81" t="s">
        <v>116</v>
      </c>
      <c r="D127" s="81" t="s">
        <v>89</v>
      </c>
      <c r="E127" s="59" t="s">
        <v>520</v>
      </c>
      <c r="F127" s="112"/>
      <c r="G127" s="129">
        <f>G128</f>
        <v>375.4</v>
      </c>
    </row>
    <row r="128" spans="1:7" ht="54.75" customHeight="1">
      <c r="A128" s="108" t="s">
        <v>255</v>
      </c>
      <c r="B128" s="28" t="s">
        <v>26</v>
      </c>
      <c r="C128" s="81" t="s">
        <v>116</v>
      </c>
      <c r="D128" s="81" t="s">
        <v>89</v>
      </c>
      <c r="E128" s="59" t="s">
        <v>597</v>
      </c>
      <c r="F128" s="112"/>
      <c r="G128" s="129">
        <f>G129+G130</f>
        <v>375.4</v>
      </c>
    </row>
    <row r="129" spans="1:7" ht="15.75">
      <c r="A129" s="108" t="s">
        <v>557</v>
      </c>
      <c r="B129" s="28" t="s">
        <v>26</v>
      </c>
      <c r="C129" s="81" t="s">
        <v>116</v>
      </c>
      <c r="D129" s="81" t="s">
        <v>89</v>
      </c>
      <c r="E129" s="59" t="s">
        <v>597</v>
      </c>
      <c r="F129" s="112" t="s">
        <v>556</v>
      </c>
      <c r="G129" s="129">
        <f>402.9-33.5</f>
        <v>369.4</v>
      </c>
    </row>
    <row r="130" spans="1:7" ht="34.5" customHeight="1">
      <c r="A130" s="108" t="s">
        <v>560</v>
      </c>
      <c r="B130" s="28" t="s">
        <v>26</v>
      </c>
      <c r="C130" s="81" t="s">
        <v>116</v>
      </c>
      <c r="D130" s="81" t="s">
        <v>89</v>
      </c>
      <c r="E130" s="59" t="s">
        <v>597</v>
      </c>
      <c r="F130" s="112" t="s">
        <v>561</v>
      </c>
      <c r="G130" s="129">
        <f>28.7-22.7</f>
        <v>6</v>
      </c>
    </row>
    <row r="131" spans="1:7" ht="32.25" customHeight="1">
      <c r="A131" s="104" t="s">
        <v>308</v>
      </c>
      <c r="B131" s="25" t="s">
        <v>26</v>
      </c>
      <c r="C131" s="77" t="s">
        <v>89</v>
      </c>
      <c r="D131" s="77" t="s">
        <v>551</v>
      </c>
      <c r="E131" s="117"/>
      <c r="F131" s="117"/>
      <c r="G131" s="133">
        <f>G132</f>
        <v>688.5</v>
      </c>
    </row>
    <row r="132" spans="1:7" ht="34.5" customHeight="1">
      <c r="A132" s="50" t="s">
        <v>23</v>
      </c>
      <c r="B132" s="28" t="s">
        <v>26</v>
      </c>
      <c r="C132" s="81" t="s">
        <v>89</v>
      </c>
      <c r="D132" s="81" t="s">
        <v>225</v>
      </c>
      <c r="E132" s="106"/>
      <c r="F132" s="106"/>
      <c r="G132" s="129">
        <f>G133</f>
        <v>688.5</v>
      </c>
    </row>
    <row r="133" spans="1:7" ht="51" customHeight="1">
      <c r="A133" s="50" t="s">
        <v>353</v>
      </c>
      <c r="B133" s="28" t="s">
        <v>26</v>
      </c>
      <c r="C133" s="81" t="s">
        <v>89</v>
      </c>
      <c r="D133" s="81" t="s">
        <v>225</v>
      </c>
      <c r="E133" s="80" t="s">
        <v>486</v>
      </c>
      <c r="F133" s="106"/>
      <c r="G133" s="129">
        <f>G135+G138+G141+G144</f>
        <v>688.5</v>
      </c>
    </row>
    <row r="134" spans="1:7" ht="32.25" customHeight="1">
      <c r="A134" s="2" t="s">
        <v>488</v>
      </c>
      <c r="B134" s="28" t="s">
        <v>26</v>
      </c>
      <c r="C134" s="81" t="s">
        <v>89</v>
      </c>
      <c r="D134" s="81" t="s">
        <v>225</v>
      </c>
      <c r="E134" s="80" t="s">
        <v>485</v>
      </c>
      <c r="F134" s="106"/>
      <c r="G134" s="129">
        <f>G135</f>
        <v>183.5</v>
      </c>
    </row>
    <row r="135" spans="1:7" ht="17.25" customHeight="1">
      <c r="A135" s="50" t="s">
        <v>226</v>
      </c>
      <c r="B135" s="28" t="s">
        <v>26</v>
      </c>
      <c r="C135" s="81" t="s">
        <v>89</v>
      </c>
      <c r="D135" s="81" t="s">
        <v>225</v>
      </c>
      <c r="E135" s="80" t="s">
        <v>487</v>
      </c>
      <c r="F135" s="106"/>
      <c r="G135" s="129">
        <f>G136</f>
        <v>183.5</v>
      </c>
    </row>
    <row r="136" spans="1:7" ht="31.5">
      <c r="A136" s="108" t="s">
        <v>560</v>
      </c>
      <c r="B136" s="28" t="s">
        <v>26</v>
      </c>
      <c r="C136" s="81" t="s">
        <v>89</v>
      </c>
      <c r="D136" s="81" t="s">
        <v>225</v>
      </c>
      <c r="E136" s="80" t="s">
        <v>487</v>
      </c>
      <c r="F136" s="112" t="s">
        <v>561</v>
      </c>
      <c r="G136" s="129">
        <f>233.5-50</f>
        <v>183.5</v>
      </c>
    </row>
    <row r="137" spans="1:7" ht="15.75">
      <c r="A137" s="2" t="s">
        <v>490</v>
      </c>
      <c r="B137" s="28" t="s">
        <v>26</v>
      </c>
      <c r="C137" s="81" t="s">
        <v>89</v>
      </c>
      <c r="D137" s="81" t="s">
        <v>225</v>
      </c>
      <c r="E137" s="80" t="s">
        <v>489</v>
      </c>
      <c r="F137" s="106"/>
      <c r="G137" s="129">
        <f>G138</f>
        <v>260</v>
      </c>
    </row>
    <row r="138" spans="1:7" ht="15.75">
      <c r="A138" s="114" t="s">
        <v>228</v>
      </c>
      <c r="B138" s="28" t="s">
        <v>26</v>
      </c>
      <c r="C138" s="81" t="s">
        <v>89</v>
      </c>
      <c r="D138" s="81" t="s">
        <v>225</v>
      </c>
      <c r="E138" s="80" t="s">
        <v>491</v>
      </c>
      <c r="F138" s="106"/>
      <c r="G138" s="129">
        <f>G139</f>
        <v>260</v>
      </c>
    </row>
    <row r="139" spans="1:7" ht="31.5">
      <c r="A139" s="108" t="s">
        <v>560</v>
      </c>
      <c r="B139" s="28" t="s">
        <v>26</v>
      </c>
      <c r="C139" s="81" t="s">
        <v>89</v>
      </c>
      <c r="D139" s="81" t="s">
        <v>225</v>
      </c>
      <c r="E139" s="80" t="s">
        <v>491</v>
      </c>
      <c r="F139" s="112" t="s">
        <v>561</v>
      </c>
      <c r="G139" s="129">
        <f>310-50</f>
        <v>260</v>
      </c>
    </row>
    <row r="140" spans="1:7" ht="15.75">
      <c r="A140" s="2" t="s">
        <v>492</v>
      </c>
      <c r="B140" s="28" t="s">
        <v>26</v>
      </c>
      <c r="C140" s="81" t="s">
        <v>89</v>
      </c>
      <c r="D140" s="81" t="s">
        <v>225</v>
      </c>
      <c r="E140" s="80" t="s">
        <v>494</v>
      </c>
      <c r="F140" s="106"/>
      <c r="G140" s="129">
        <f>G141</f>
        <v>55</v>
      </c>
    </row>
    <row r="141" spans="1:7" ht="15.75">
      <c r="A141" s="114" t="s">
        <v>230</v>
      </c>
      <c r="B141" s="28" t="s">
        <v>26</v>
      </c>
      <c r="C141" s="81" t="s">
        <v>89</v>
      </c>
      <c r="D141" s="81" t="s">
        <v>225</v>
      </c>
      <c r="E141" s="80" t="s">
        <v>496</v>
      </c>
      <c r="F141" s="106"/>
      <c r="G141" s="129">
        <f>G142</f>
        <v>55</v>
      </c>
    </row>
    <row r="142" spans="1:7" ht="31.5">
      <c r="A142" s="108" t="s">
        <v>560</v>
      </c>
      <c r="B142" s="28" t="s">
        <v>26</v>
      </c>
      <c r="C142" s="81" t="s">
        <v>89</v>
      </c>
      <c r="D142" s="81" t="s">
        <v>225</v>
      </c>
      <c r="E142" s="80" t="s">
        <v>496</v>
      </c>
      <c r="F142" s="112" t="s">
        <v>561</v>
      </c>
      <c r="G142" s="129">
        <f>75-20</f>
        <v>55</v>
      </c>
    </row>
    <row r="143" spans="1:7" ht="15.75">
      <c r="A143" s="2" t="s">
        <v>493</v>
      </c>
      <c r="B143" s="28" t="s">
        <v>26</v>
      </c>
      <c r="C143" s="81" t="s">
        <v>89</v>
      </c>
      <c r="D143" s="81" t="s">
        <v>225</v>
      </c>
      <c r="E143" s="80" t="s">
        <v>495</v>
      </c>
      <c r="F143" s="106"/>
      <c r="G143" s="129">
        <f>G144</f>
        <v>190</v>
      </c>
    </row>
    <row r="144" spans="1:7" ht="15.75">
      <c r="A144" s="114" t="s">
        <v>232</v>
      </c>
      <c r="B144" s="28" t="s">
        <v>26</v>
      </c>
      <c r="C144" s="81" t="s">
        <v>89</v>
      </c>
      <c r="D144" s="81" t="s">
        <v>225</v>
      </c>
      <c r="E144" s="80" t="s">
        <v>497</v>
      </c>
      <c r="F144" s="106"/>
      <c r="G144" s="129">
        <f>G145</f>
        <v>190</v>
      </c>
    </row>
    <row r="145" spans="1:7" ht="36.75" customHeight="1">
      <c r="A145" s="108" t="s">
        <v>560</v>
      </c>
      <c r="B145" s="28" t="s">
        <v>26</v>
      </c>
      <c r="C145" s="81" t="s">
        <v>89</v>
      </c>
      <c r="D145" s="81" t="s">
        <v>225</v>
      </c>
      <c r="E145" s="80" t="s">
        <v>497</v>
      </c>
      <c r="F145" s="112" t="s">
        <v>561</v>
      </c>
      <c r="G145" s="129">
        <v>190</v>
      </c>
    </row>
    <row r="146" spans="1:7" ht="17.25" customHeight="1">
      <c r="A146" s="104" t="s">
        <v>309</v>
      </c>
      <c r="B146" s="25" t="s">
        <v>26</v>
      </c>
      <c r="C146" s="77" t="s">
        <v>108</v>
      </c>
      <c r="D146" s="77" t="s">
        <v>551</v>
      </c>
      <c r="E146" s="105"/>
      <c r="F146" s="105"/>
      <c r="G146" s="133">
        <f>G147+G153+G169</f>
        <v>15446.499999999998</v>
      </c>
    </row>
    <row r="147" spans="1:7" ht="17.25" customHeight="1">
      <c r="A147" s="50" t="s">
        <v>24</v>
      </c>
      <c r="B147" s="28" t="s">
        <v>26</v>
      </c>
      <c r="C147" s="81" t="s">
        <v>108</v>
      </c>
      <c r="D147" s="81" t="s">
        <v>116</v>
      </c>
      <c r="E147" s="106"/>
      <c r="F147" s="106"/>
      <c r="G147" s="129">
        <f>G148</f>
        <v>10</v>
      </c>
    </row>
    <row r="148" spans="1:7" ht="51.75" customHeight="1">
      <c r="A148" s="108" t="s">
        <v>101</v>
      </c>
      <c r="B148" s="28" t="s">
        <v>26</v>
      </c>
      <c r="C148" s="81" t="s">
        <v>108</v>
      </c>
      <c r="D148" s="81" t="s">
        <v>116</v>
      </c>
      <c r="E148" s="59" t="s">
        <v>523</v>
      </c>
      <c r="F148" s="106"/>
      <c r="G148" s="129">
        <f>G149</f>
        <v>10</v>
      </c>
    </row>
    <row r="149" spans="1:7" ht="17.25" customHeight="1">
      <c r="A149" s="50" t="s">
        <v>103</v>
      </c>
      <c r="B149" s="28" t="s">
        <v>26</v>
      </c>
      <c r="C149" s="81" t="s">
        <v>108</v>
      </c>
      <c r="D149" s="81" t="s">
        <v>116</v>
      </c>
      <c r="E149" s="59" t="s">
        <v>522</v>
      </c>
      <c r="F149" s="106"/>
      <c r="G149" s="129">
        <f>G151</f>
        <v>10</v>
      </c>
    </row>
    <row r="150" spans="1:7" ht="17.25" customHeight="1">
      <c r="A150" s="50" t="s">
        <v>103</v>
      </c>
      <c r="B150" s="28" t="s">
        <v>26</v>
      </c>
      <c r="C150" s="81" t="s">
        <v>108</v>
      </c>
      <c r="D150" s="81" t="s">
        <v>116</v>
      </c>
      <c r="E150" s="80" t="s">
        <v>521</v>
      </c>
      <c r="F150" s="106"/>
      <c r="G150" s="129">
        <f>G151</f>
        <v>10</v>
      </c>
    </row>
    <row r="151" spans="1:7" ht="96" customHeight="1">
      <c r="A151" s="50" t="s">
        <v>276</v>
      </c>
      <c r="B151" s="28" t="s">
        <v>26</v>
      </c>
      <c r="C151" s="81" t="s">
        <v>108</v>
      </c>
      <c r="D151" s="81" t="s">
        <v>116</v>
      </c>
      <c r="E151" s="59" t="s">
        <v>529</v>
      </c>
      <c r="F151" s="106"/>
      <c r="G151" s="129">
        <f>G152</f>
        <v>10</v>
      </c>
    </row>
    <row r="152" spans="1:7" ht="31.5">
      <c r="A152" s="9" t="s">
        <v>120</v>
      </c>
      <c r="B152" s="28" t="s">
        <v>26</v>
      </c>
      <c r="C152" s="81" t="s">
        <v>108</v>
      </c>
      <c r="D152" s="81" t="s">
        <v>116</v>
      </c>
      <c r="E152" s="59" t="s">
        <v>529</v>
      </c>
      <c r="F152" s="106" t="s">
        <v>311</v>
      </c>
      <c r="G152" s="129">
        <v>10</v>
      </c>
    </row>
    <row r="153" spans="1:7" ht="15.75">
      <c r="A153" s="50" t="s">
        <v>53</v>
      </c>
      <c r="B153" s="28" t="s">
        <v>26</v>
      </c>
      <c r="C153" s="81" t="s">
        <v>108</v>
      </c>
      <c r="D153" s="81" t="s">
        <v>225</v>
      </c>
      <c r="E153" s="106"/>
      <c r="F153" s="106"/>
      <c r="G153" s="129">
        <f>G154+G163</f>
        <v>11216.499999999998</v>
      </c>
    </row>
    <row r="154" spans="1:7" ht="48.75" customHeight="1">
      <c r="A154" s="110" t="s">
        <v>555</v>
      </c>
      <c r="B154" s="28" t="s">
        <v>26</v>
      </c>
      <c r="C154" s="81" t="s">
        <v>108</v>
      </c>
      <c r="D154" s="81" t="s">
        <v>225</v>
      </c>
      <c r="E154" s="80" t="s">
        <v>501</v>
      </c>
      <c r="F154" s="106"/>
      <c r="G154" s="129">
        <f>G155</f>
        <v>10516.699999999999</v>
      </c>
    </row>
    <row r="155" spans="1:7" ht="20.25" customHeight="1">
      <c r="A155" s="2" t="s">
        <v>499</v>
      </c>
      <c r="B155" s="28" t="s">
        <v>26</v>
      </c>
      <c r="C155" s="81" t="s">
        <v>108</v>
      </c>
      <c r="D155" s="81" t="s">
        <v>225</v>
      </c>
      <c r="E155" s="80" t="s">
        <v>504</v>
      </c>
      <c r="F155" s="106"/>
      <c r="G155" s="129">
        <f>G156+G159+G161</f>
        <v>10516.699999999999</v>
      </c>
    </row>
    <row r="156" spans="1:7" ht="15.75">
      <c r="A156" s="118" t="s">
        <v>237</v>
      </c>
      <c r="B156" s="28" t="s">
        <v>26</v>
      </c>
      <c r="C156" s="81" t="s">
        <v>108</v>
      </c>
      <c r="D156" s="81" t="s">
        <v>225</v>
      </c>
      <c r="E156" s="80" t="s">
        <v>506</v>
      </c>
      <c r="F156" s="106"/>
      <c r="G156" s="129">
        <f>G158+G157</f>
        <v>7949.999999999999</v>
      </c>
    </row>
    <row r="157" spans="1:7" ht="31.5" hidden="1">
      <c r="A157" s="50" t="s">
        <v>113</v>
      </c>
      <c r="B157" s="28" t="s">
        <v>26</v>
      </c>
      <c r="C157" s="81" t="s">
        <v>108</v>
      </c>
      <c r="D157" s="81" t="s">
        <v>225</v>
      </c>
      <c r="E157" s="113" t="s">
        <v>238</v>
      </c>
      <c r="F157" s="106" t="s">
        <v>312</v>
      </c>
      <c r="G157" s="129">
        <v>0</v>
      </c>
    </row>
    <row r="158" spans="1:7" ht="31.5">
      <c r="A158" s="108" t="s">
        <v>560</v>
      </c>
      <c r="B158" s="28" t="s">
        <v>26</v>
      </c>
      <c r="C158" s="81" t="s">
        <v>108</v>
      </c>
      <c r="D158" s="81" t="s">
        <v>225</v>
      </c>
      <c r="E158" s="80" t="s">
        <v>506</v>
      </c>
      <c r="F158" s="106" t="s">
        <v>561</v>
      </c>
      <c r="G158" s="129">
        <f>10582.9-1933.6-699.3</f>
        <v>7949.999999999999</v>
      </c>
    </row>
    <row r="159" spans="1:7" ht="31.5">
      <c r="A159" s="2" t="s">
        <v>582</v>
      </c>
      <c r="B159" s="28" t="s">
        <v>26</v>
      </c>
      <c r="C159" s="81" t="s">
        <v>108</v>
      </c>
      <c r="D159" s="81" t="s">
        <v>225</v>
      </c>
      <c r="E159" s="80" t="s">
        <v>581</v>
      </c>
      <c r="F159" s="106"/>
      <c r="G159" s="129">
        <f>G160</f>
        <v>894.7</v>
      </c>
    </row>
    <row r="160" spans="1:7" ht="31.5">
      <c r="A160" s="108" t="s">
        <v>560</v>
      </c>
      <c r="B160" s="28" t="s">
        <v>26</v>
      </c>
      <c r="C160" s="81" t="s">
        <v>108</v>
      </c>
      <c r="D160" s="81" t="s">
        <v>225</v>
      </c>
      <c r="E160" s="80" t="s">
        <v>581</v>
      </c>
      <c r="F160" s="106" t="s">
        <v>561</v>
      </c>
      <c r="G160" s="129">
        <f>687+207.7</f>
        <v>894.7</v>
      </c>
    </row>
    <row r="161" spans="1:7" ht="47.25">
      <c r="A161" s="108" t="s">
        <v>665</v>
      </c>
      <c r="B161" s="28" t="s">
        <v>26</v>
      </c>
      <c r="C161" s="81" t="s">
        <v>108</v>
      </c>
      <c r="D161" s="81" t="s">
        <v>225</v>
      </c>
      <c r="E161" s="80" t="s">
        <v>664</v>
      </c>
      <c r="F161" s="106"/>
      <c r="G161" s="129">
        <f>G162</f>
        <v>1672</v>
      </c>
    </row>
    <row r="162" spans="1:7" ht="31.5">
      <c r="A162" s="27" t="s">
        <v>99</v>
      </c>
      <c r="B162" s="28" t="s">
        <v>26</v>
      </c>
      <c r="C162" s="81" t="s">
        <v>108</v>
      </c>
      <c r="D162" s="81" t="s">
        <v>225</v>
      </c>
      <c r="E162" s="80" t="s">
        <v>664</v>
      </c>
      <c r="F162" s="59">
        <v>240</v>
      </c>
      <c r="G162" s="129">
        <v>1672</v>
      </c>
    </row>
    <row r="163" spans="1:7" ht="47.25">
      <c r="A163" s="27" t="s">
        <v>538</v>
      </c>
      <c r="B163" s="28" t="s">
        <v>26</v>
      </c>
      <c r="C163" s="81" t="s">
        <v>108</v>
      </c>
      <c r="D163" s="81" t="s">
        <v>225</v>
      </c>
      <c r="E163" s="80" t="s">
        <v>539</v>
      </c>
      <c r="F163" s="59"/>
      <c r="G163" s="129">
        <f>G164</f>
        <v>699.8000000000001</v>
      </c>
    </row>
    <row r="164" spans="1:7" ht="15.75">
      <c r="A164" s="2" t="s">
        <v>541</v>
      </c>
      <c r="B164" s="28" t="s">
        <v>26</v>
      </c>
      <c r="C164" s="81" t="s">
        <v>108</v>
      </c>
      <c r="D164" s="81" t="s">
        <v>225</v>
      </c>
      <c r="E164" s="82" t="s">
        <v>542</v>
      </c>
      <c r="F164" s="80"/>
      <c r="G164" s="129">
        <f>G165+G167</f>
        <v>699.8000000000001</v>
      </c>
    </row>
    <row r="165" spans="1:7" ht="15.75">
      <c r="A165" s="27" t="s">
        <v>540</v>
      </c>
      <c r="B165" s="28" t="s">
        <v>26</v>
      </c>
      <c r="C165" s="81" t="s">
        <v>108</v>
      </c>
      <c r="D165" s="81" t="s">
        <v>225</v>
      </c>
      <c r="E165" s="80" t="s">
        <v>543</v>
      </c>
      <c r="F165" s="80"/>
      <c r="G165" s="129">
        <f>G166</f>
        <v>63.6</v>
      </c>
    </row>
    <row r="166" spans="1:7" ht="31.5">
      <c r="A166" s="108" t="s">
        <v>560</v>
      </c>
      <c r="B166" s="28" t="s">
        <v>26</v>
      </c>
      <c r="C166" s="81" t="s">
        <v>108</v>
      </c>
      <c r="D166" s="81" t="s">
        <v>225</v>
      </c>
      <c r="E166" s="80" t="s">
        <v>543</v>
      </c>
      <c r="F166" s="80">
        <v>240</v>
      </c>
      <c r="G166" s="129">
        <v>63.6</v>
      </c>
    </row>
    <row r="167" spans="1:7" ht="15.75">
      <c r="A167" s="108" t="s">
        <v>623</v>
      </c>
      <c r="B167" s="28" t="s">
        <v>26</v>
      </c>
      <c r="C167" s="81" t="s">
        <v>108</v>
      </c>
      <c r="D167" s="81" t="s">
        <v>225</v>
      </c>
      <c r="E167" s="80" t="s">
        <v>622</v>
      </c>
      <c r="F167" s="80"/>
      <c r="G167" s="129">
        <f>G168</f>
        <v>636.2</v>
      </c>
    </row>
    <row r="168" spans="1:7" ht="31.5">
      <c r="A168" s="108" t="s">
        <v>560</v>
      </c>
      <c r="B168" s="28" t="s">
        <v>26</v>
      </c>
      <c r="C168" s="81" t="s">
        <v>108</v>
      </c>
      <c r="D168" s="81" t="s">
        <v>225</v>
      </c>
      <c r="E168" s="80" t="s">
        <v>622</v>
      </c>
      <c r="F168" s="80">
        <v>240</v>
      </c>
      <c r="G168" s="129">
        <v>636.2</v>
      </c>
    </row>
    <row r="169" spans="1:7" ht="15.75">
      <c r="A169" s="50" t="s">
        <v>2</v>
      </c>
      <c r="B169" s="28" t="s">
        <v>26</v>
      </c>
      <c r="C169" s="81" t="s">
        <v>108</v>
      </c>
      <c r="D169" s="81" t="s">
        <v>109</v>
      </c>
      <c r="E169" s="106"/>
      <c r="F169" s="106"/>
      <c r="G169" s="129">
        <f>G170+G176+G179</f>
        <v>4220</v>
      </c>
    </row>
    <row r="170" spans="1:7" ht="50.25" customHeight="1">
      <c r="A170" s="110" t="s">
        <v>364</v>
      </c>
      <c r="B170" s="28" t="s">
        <v>26</v>
      </c>
      <c r="C170" s="81" t="s">
        <v>108</v>
      </c>
      <c r="D170" s="81" t="s">
        <v>109</v>
      </c>
      <c r="E170" s="80" t="s">
        <v>384</v>
      </c>
      <c r="F170" s="106"/>
      <c r="G170" s="129">
        <f>G171</f>
        <v>375</v>
      </c>
    </row>
    <row r="171" spans="1:7" ht="19.5" customHeight="1">
      <c r="A171" s="33" t="s">
        <v>381</v>
      </c>
      <c r="B171" s="28" t="s">
        <v>26</v>
      </c>
      <c r="C171" s="81" t="s">
        <v>108</v>
      </c>
      <c r="D171" s="81" t="s">
        <v>109</v>
      </c>
      <c r="E171" s="80" t="s">
        <v>382</v>
      </c>
      <c r="F171" s="106"/>
      <c r="G171" s="129">
        <f>G172+G174</f>
        <v>375</v>
      </c>
    </row>
    <row r="172" spans="1:7" ht="31.5">
      <c r="A172" s="110" t="s">
        <v>110</v>
      </c>
      <c r="B172" s="28" t="s">
        <v>26</v>
      </c>
      <c r="C172" s="81" t="s">
        <v>108</v>
      </c>
      <c r="D172" s="81" t="s">
        <v>109</v>
      </c>
      <c r="E172" s="80" t="s">
        <v>386</v>
      </c>
      <c r="F172" s="106"/>
      <c r="G172" s="129">
        <f>G173</f>
        <v>375</v>
      </c>
    </row>
    <row r="173" spans="1:7" ht="31.5">
      <c r="A173" s="108" t="s">
        <v>560</v>
      </c>
      <c r="B173" s="28" t="s">
        <v>26</v>
      </c>
      <c r="C173" s="81" t="s">
        <v>108</v>
      </c>
      <c r="D173" s="81" t="s">
        <v>109</v>
      </c>
      <c r="E173" s="80" t="s">
        <v>386</v>
      </c>
      <c r="F173" s="106" t="s">
        <v>561</v>
      </c>
      <c r="G173" s="129">
        <v>375</v>
      </c>
    </row>
    <row r="174" spans="1:7" ht="31.5" hidden="1">
      <c r="A174" s="110" t="s">
        <v>114</v>
      </c>
      <c r="B174" s="28" t="s">
        <v>26</v>
      </c>
      <c r="C174" s="81" t="s">
        <v>108</v>
      </c>
      <c r="D174" s="81" t="s">
        <v>109</v>
      </c>
      <c r="E174" s="113" t="s">
        <v>115</v>
      </c>
      <c r="F174" s="113"/>
      <c r="G174" s="159">
        <f>G175</f>
        <v>0</v>
      </c>
    </row>
    <row r="175" spans="1:7" ht="31.5" hidden="1">
      <c r="A175" s="110" t="s">
        <v>99</v>
      </c>
      <c r="B175" s="28" t="s">
        <v>26</v>
      </c>
      <c r="C175" s="81" t="s">
        <v>108</v>
      </c>
      <c r="D175" s="81" t="s">
        <v>109</v>
      </c>
      <c r="E175" s="113" t="s">
        <v>115</v>
      </c>
      <c r="F175" s="113">
        <v>244</v>
      </c>
      <c r="G175" s="159">
        <v>0</v>
      </c>
    </row>
    <row r="176" spans="1:7" ht="50.25" customHeight="1" hidden="1">
      <c r="A176" s="110" t="s">
        <v>242</v>
      </c>
      <c r="B176" s="28" t="s">
        <v>26</v>
      </c>
      <c r="C176" s="81" t="s">
        <v>108</v>
      </c>
      <c r="D176" s="81" t="s">
        <v>109</v>
      </c>
      <c r="E176" s="113" t="s">
        <v>243</v>
      </c>
      <c r="F176" s="106"/>
      <c r="G176" s="159">
        <f>G177</f>
        <v>0</v>
      </c>
    </row>
    <row r="177" spans="1:7" ht="16.5" customHeight="1" hidden="1">
      <c r="A177" s="110" t="s">
        <v>244</v>
      </c>
      <c r="B177" s="28" t="s">
        <v>26</v>
      </c>
      <c r="C177" s="81" t="s">
        <v>108</v>
      </c>
      <c r="D177" s="81" t="s">
        <v>109</v>
      </c>
      <c r="E177" s="106" t="s">
        <v>245</v>
      </c>
      <c r="F177" s="106"/>
      <c r="G177" s="159">
        <f>G178</f>
        <v>0</v>
      </c>
    </row>
    <row r="178" spans="1:7" ht="15.75" hidden="1">
      <c r="A178" s="50" t="s">
        <v>146</v>
      </c>
      <c r="B178" s="28" t="s">
        <v>26</v>
      </c>
      <c r="C178" s="81" t="s">
        <v>108</v>
      </c>
      <c r="D178" s="81" t="s">
        <v>109</v>
      </c>
      <c r="E178" s="106" t="s">
        <v>245</v>
      </c>
      <c r="F178" s="106" t="s">
        <v>295</v>
      </c>
      <c r="G178" s="159">
        <v>0</v>
      </c>
    </row>
    <row r="179" spans="1:7" ht="51" customHeight="1">
      <c r="A179" s="108" t="s">
        <v>101</v>
      </c>
      <c r="B179" s="28" t="s">
        <v>26</v>
      </c>
      <c r="C179" s="81" t="s">
        <v>108</v>
      </c>
      <c r="D179" s="81" t="s">
        <v>109</v>
      </c>
      <c r="E179" s="59" t="s">
        <v>523</v>
      </c>
      <c r="F179" s="106"/>
      <c r="G179" s="129">
        <f>G180</f>
        <v>3845</v>
      </c>
    </row>
    <row r="180" spans="1:7" ht="18.75" customHeight="1">
      <c r="A180" s="108" t="s">
        <v>103</v>
      </c>
      <c r="B180" s="28" t="s">
        <v>26</v>
      </c>
      <c r="C180" s="81" t="s">
        <v>108</v>
      </c>
      <c r="D180" s="81" t="s">
        <v>109</v>
      </c>
      <c r="E180" s="59" t="s">
        <v>522</v>
      </c>
      <c r="F180" s="106"/>
      <c r="G180" s="129">
        <f>G182+G184</f>
        <v>3845</v>
      </c>
    </row>
    <row r="181" spans="1:7" ht="18.75" customHeight="1">
      <c r="A181" s="108" t="s">
        <v>103</v>
      </c>
      <c r="B181" s="28" t="s">
        <v>26</v>
      </c>
      <c r="C181" s="81" t="s">
        <v>108</v>
      </c>
      <c r="D181" s="81" t="s">
        <v>109</v>
      </c>
      <c r="E181" s="80" t="s">
        <v>521</v>
      </c>
      <c r="F181" s="106"/>
      <c r="G181" s="129"/>
    </row>
    <row r="182" spans="1:7" ht="61.5" customHeight="1">
      <c r="A182" s="108" t="s">
        <v>278</v>
      </c>
      <c r="B182" s="28" t="s">
        <v>26</v>
      </c>
      <c r="C182" s="81" t="s">
        <v>108</v>
      </c>
      <c r="D182" s="81" t="s">
        <v>109</v>
      </c>
      <c r="E182" s="59" t="s">
        <v>530</v>
      </c>
      <c r="F182" s="106"/>
      <c r="G182" s="129">
        <f>G183</f>
        <v>100</v>
      </c>
    </row>
    <row r="183" spans="1:7" ht="31.5">
      <c r="A183" s="108" t="s">
        <v>560</v>
      </c>
      <c r="B183" s="28" t="s">
        <v>26</v>
      </c>
      <c r="C183" s="81" t="s">
        <v>108</v>
      </c>
      <c r="D183" s="81" t="s">
        <v>109</v>
      </c>
      <c r="E183" s="59" t="s">
        <v>530</v>
      </c>
      <c r="F183" s="106" t="s">
        <v>561</v>
      </c>
      <c r="G183" s="129">
        <v>100</v>
      </c>
    </row>
    <row r="184" spans="1:7" ht="69" customHeight="1">
      <c r="A184" s="108" t="s">
        <v>280</v>
      </c>
      <c r="B184" s="28" t="s">
        <v>26</v>
      </c>
      <c r="C184" s="81" t="s">
        <v>108</v>
      </c>
      <c r="D184" s="81" t="s">
        <v>109</v>
      </c>
      <c r="E184" s="59" t="s">
        <v>531</v>
      </c>
      <c r="F184" s="106"/>
      <c r="G184" s="129">
        <f>G185</f>
        <v>3745</v>
      </c>
    </row>
    <row r="185" spans="1:7" ht="31.5">
      <c r="A185" s="108" t="s">
        <v>560</v>
      </c>
      <c r="B185" s="28" t="s">
        <v>26</v>
      </c>
      <c r="C185" s="81" t="s">
        <v>108</v>
      </c>
      <c r="D185" s="81" t="s">
        <v>109</v>
      </c>
      <c r="E185" s="59" t="s">
        <v>531</v>
      </c>
      <c r="F185" s="106" t="s">
        <v>561</v>
      </c>
      <c r="G185" s="129">
        <v>3745</v>
      </c>
    </row>
    <row r="186" spans="1:7" ht="15.75">
      <c r="A186" s="104" t="s">
        <v>310</v>
      </c>
      <c r="B186" s="25" t="s">
        <v>26</v>
      </c>
      <c r="C186" s="77" t="s">
        <v>111</v>
      </c>
      <c r="D186" s="77" t="s">
        <v>551</v>
      </c>
      <c r="E186" s="105"/>
      <c r="F186" s="105"/>
      <c r="G186" s="133">
        <f>G187+G207+G225+G255</f>
        <v>22801.2</v>
      </c>
    </row>
    <row r="187" spans="1:7" ht="15.75">
      <c r="A187" s="50" t="s">
        <v>3</v>
      </c>
      <c r="B187" s="28" t="s">
        <v>26</v>
      </c>
      <c r="C187" s="81" t="s">
        <v>111</v>
      </c>
      <c r="D187" s="81" t="s">
        <v>88</v>
      </c>
      <c r="E187" s="106"/>
      <c r="F187" s="106"/>
      <c r="G187" s="129">
        <f>G188+G204+G194</f>
        <v>11919.7</v>
      </c>
    </row>
    <row r="188" spans="1:7" ht="50.25" customHeight="1">
      <c r="A188" s="110" t="s">
        <v>357</v>
      </c>
      <c r="B188" s="28" t="s">
        <v>26</v>
      </c>
      <c r="C188" s="81" t="s">
        <v>111</v>
      </c>
      <c r="D188" s="81" t="s">
        <v>88</v>
      </c>
      <c r="E188" s="80" t="s">
        <v>384</v>
      </c>
      <c r="F188" s="106"/>
      <c r="G188" s="129">
        <f>G189+G192</f>
        <v>2158</v>
      </c>
    </row>
    <row r="189" spans="1:7" ht="17.25" customHeight="1" hidden="1">
      <c r="A189" s="50" t="s">
        <v>119</v>
      </c>
      <c r="B189" s="28" t="s">
        <v>26</v>
      </c>
      <c r="C189" s="81" t="s">
        <v>111</v>
      </c>
      <c r="D189" s="81" t="s">
        <v>88</v>
      </c>
      <c r="E189" s="113" t="s">
        <v>334</v>
      </c>
      <c r="F189" s="106"/>
      <c r="G189" s="129">
        <f>G190</f>
        <v>0</v>
      </c>
    </row>
    <row r="190" spans="1:7" ht="36" customHeight="1" hidden="1">
      <c r="A190" s="50" t="s">
        <v>120</v>
      </c>
      <c r="B190" s="28" t="s">
        <v>26</v>
      </c>
      <c r="C190" s="81" t="s">
        <v>111</v>
      </c>
      <c r="D190" s="81" t="s">
        <v>88</v>
      </c>
      <c r="E190" s="113" t="s">
        <v>334</v>
      </c>
      <c r="F190" s="106" t="s">
        <v>311</v>
      </c>
      <c r="G190" s="129">
        <v>0</v>
      </c>
    </row>
    <row r="191" spans="1:7" ht="18.75" customHeight="1">
      <c r="A191" s="2" t="s">
        <v>396</v>
      </c>
      <c r="B191" s="28" t="s">
        <v>26</v>
      </c>
      <c r="C191" s="81" t="s">
        <v>111</v>
      </c>
      <c r="D191" s="81" t="s">
        <v>88</v>
      </c>
      <c r="E191" s="80" t="s">
        <v>395</v>
      </c>
      <c r="F191" s="106"/>
      <c r="G191" s="129">
        <f>G192</f>
        <v>2158</v>
      </c>
    </row>
    <row r="192" spans="1:7" ht="31.5">
      <c r="A192" s="50" t="s">
        <v>121</v>
      </c>
      <c r="B192" s="28" t="s">
        <v>26</v>
      </c>
      <c r="C192" s="81" t="s">
        <v>111</v>
      </c>
      <c r="D192" s="81" t="s">
        <v>88</v>
      </c>
      <c r="E192" s="80" t="s">
        <v>397</v>
      </c>
      <c r="F192" s="106"/>
      <c r="G192" s="129">
        <f>G193</f>
        <v>2158</v>
      </c>
    </row>
    <row r="193" spans="1:7" ht="31.5">
      <c r="A193" s="108" t="s">
        <v>560</v>
      </c>
      <c r="B193" s="28" t="s">
        <v>26</v>
      </c>
      <c r="C193" s="81" t="s">
        <v>111</v>
      </c>
      <c r="D193" s="81" t="s">
        <v>88</v>
      </c>
      <c r="E193" s="80" t="s">
        <v>397</v>
      </c>
      <c r="F193" s="106" t="s">
        <v>561</v>
      </c>
      <c r="G193" s="129">
        <f>2258-100</f>
        <v>2158</v>
      </c>
    </row>
    <row r="194" spans="1:7" ht="78.75">
      <c r="A194" s="110" t="s">
        <v>637</v>
      </c>
      <c r="B194" s="28" t="s">
        <v>26</v>
      </c>
      <c r="C194" s="81" t="s">
        <v>111</v>
      </c>
      <c r="D194" s="81" t="s">
        <v>88</v>
      </c>
      <c r="E194" s="80" t="s">
        <v>639</v>
      </c>
      <c r="F194" s="106"/>
      <c r="G194" s="129">
        <f>G195</f>
        <v>9761.7</v>
      </c>
    </row>
    <row r="195" spans="1:7" ht="15.75">
      <c r="A195" s="110" t="s">
        <v>644</v>
      </c>
      <c r="B195" s="28" t="s">
        <v>26</v>
      </c>
      <c r="C195" s="81" t="s">
        <v>111</v>
      </c>
      <c r="D195" s="81" t="s">
        <v>88</v>
      </c>
      <c r="E195" s="80" t="s">
        <v>643</v>
      </c>
      <c r="F195" s="106"/>
      <c r="G195" s="129">
        <f>G197+G199+G201+G203</f>
        <v>9761.7</v>
      </c>
    </row>
    <row r="196" spans="1:7" ht="31.5">
      <c r="A196" s="108" t="s">
        <v>647</v>
      </c>
      <c r="B196" s="28" t="s">
        <v>26</v>
      </c>
      <c r="C196" s="81" t="s">
        <v>111</v>
      </c>
      <c r="D196" s="81" t="s">
        <v>88</v>
      </c>
      <c r="E196" s="80" t="s">
        <v>638</v>
      </c>
      <c r="F196" s="106"/>
      <c r="G196" s="129">
        <f>G197</f>
        <v>1860.3</v>
      </c>
    </row>
    <row r="197" spans="1:7" ht="15.75">
      <c r="A197" s="108" t="s">
        <v>562</v>
      </c>
      <c r="B197" s="28" t="s">
        <v>26</v>
      </c>
      <c r="C197" s="81" t="s">
        <v>111</v>
      </c>
      <c r="D197" s="81" t="s">
        <v>88</v>
      </c>
      <c r="E197" s="80" t="s">
        <v>638</v>
      </c>
      <c r="F197" s="106" t="s">
        <v>563</v>
      </c>
      <c r="G197" s="129">
        <v>1860.3</v>
      </c>
    </row>
    <row r="198" spans="1:7" ht="31.5">
      <c r="A198" s="108" t="s">
        <v>648</v>
      </c>
      <c r="B198" s="28" t="s">
        <v>26</v>
      </c>
      <c r="C198" s="81" t="s">
        <v>111</v>
      </c>
      <c r="D198" s="81" t="s">
        <v>88</v>
      </c>
      <c r="E198" s="80" t="s">
        <v>640</v>
      </c>
      <c r="F198" s="106"/>
      <c r="G198" s="129">
        <f>G199</f>
        <v>1883.9</v>
      </c>
    </row>
    <row r="199" spans="1:7" ht="15.75">
      <c r="A199" s="108" t="s">
        <v>562</v>
      </c>
      <c r="B199" s="28" t="s">
        <v>26</v>
      </c>
      <c r="C199" s="81" t="s">
        <v>111</v>
      </c>
      <c r="D199" s="81" t="s">
        <v>88</v>
      </c>
      <c r="E199" s="80" t="s">
        <v>640</v>
      </c>
      <c r="F199" s="106" t="s">
        <v>563</v>
      </c>
      <c r="G199" s="129">
        <v>1883.9</v>
      </c>
    </row>
    <row r="200" spans="1:7" ht="31.5">
      <c r="A200" s="108" t="s">
        <v>645</v>
      </c>
      <c r="B200" s="28" t="s">
        <v>26</v>
      </c>
      <c r="C200" s="81" t="s">
        <v>111</v>
      </c>
      <c r="D200" s="81" t="s">
        <v>88</v>
      </c>
      <c r="E200" s="80" t="s">
        <v>641</v>
      </c>
      <c r="F200" s="106"/>
      <c r="G200" s="129">
        <f>G201</f>
        <v>99.2</v>
      </c>
    </row>
    <row r="201" spans="1:7" ht="15.75">
      <c r="A201" s="108" t="s">
        <v>562</v>
      </c>
      <c r="B201" s="28" t="s">
        <v>26</v>
      </c>
      <c r="C201" s="81" t="s">
        <v>111</v>
      </c>
      <c r="D201" s="81" t="s">
        <v>88</v>
      </c>
      <c r="E201" s="80" t="s">
        <v>641</v>
      </c>
      <c r="F201" s="106" t="s">
        <v>563</v>
      </c>
      <c r="G201" s="129">
        <v>99.2</v>
      </c>
    </row>
    <row r="202" spans="1:7" ht="31.5">
      <c r="A202" s="108" t="s">
        <v>646</v>
      </c>
      <c r="B202" s="28" t="s">
        <v>26</v>
      </c>
      <c r="C202" s="81" t="s">
        <v>111</v>
      </c>
      <c r="D202" s="81" t="s">
        <v>88</v>
      </c>
      <c r="E202" s="80" t="s">
        <v>642</v>
      </c>
      <c r="F202" s="106"/>
      <c r="G202" s="129">
        <f>G203</f>
        <v>5918.3</v>
      </c>
    </row>
    <row r="203" spans="1:7" ht="15.75">
      <c r="A203" s="169" t="s">
        <v>562</v>
      </c>
      <c r="B203" s="28" t="s">
        <v>26</v>
      </c>
      <c r="C203" s="81" t="s">
        <v>111</v>
      </c>
      <c r="D203" s="81" t="s">
        <v>88</v>
      </c>
      <c r="E203" s="80" t="s">
        <v>642</v>
      </c>
      <c r="F203" s="106" t="s">
        <v>563</v>
      </c>
      <c r="G203" s="129">
        <v>5918.3</v>
      </c>
    </row>
    <row r="204" spans="1:7" ht="15.75" hidden="1">
      <c r="A204" s="27" t="s">
        <v>103</v>
      </c>
      <c r="B204" s="28" t="s">
        <v>26</v>
      </c>
      <c r="C204" s="81" t="s">
        <v>111</v>
      </c>
      <c r="D204" s="81" t="s">
        <v>88</v>
      </c>
      <c r="E204" s="80" t="s">
        <v>521</v>
      </c>
      <c r="F204" s="127"/>
      <c r="G204" s="129">
        <f>G205</f>
        <v>0</v>
      </c>
    </row>
    <row r="205" spans="1:7" ht="31.5" hidden="1">
      <c r="A205" s="9" t="s">
        <v>583</v>
      </c>
      <c r="B205" s="28" t="s">
        <v>26</v>
      </c>
      <c r="C205" s="81" t="s">
        <v>111</v>
      </c>
      <c r="D205" s="81" t="s">
        <v>88</v>
      </c>
      <c r="E205" s="80" t="s">
        <v>578</v>
      </c>
      <c r="F205" s="59"/>
      <c r="G205" s="129">
        <f>G206</f>
        <v>0</v>
      </c>
    </row>
    <row r="206" spans="1:7" ht="15.75" hidden="1">
      <c r="A206" s="9" t="s">
        <v>562</v>
      </c>
      <c r="B206" s="28" t="s">
        <v>26</v>
      </c>
      <c r="C206" s="81" t="s">
        <v>111</v>
      </c>
      <c r="D206" s="81" t="s">
        <v>88</v>
      </c>
      <c r="E206" s="80" t="s">
        <v>578</v>
      </c>
      <c r="F206" s="128">
        <v>410</v>
      </c>
      <c r="G206" s="129">
        <f>6184.8-167.3-6017.5</f>
        <v>0</v>
      </c>
    </row>
    <row r="207" spans="1:7" ht="15.75">
      <c r="A207" s="50" t="s">
        <v>4</v>
      </c>
      <c r="B207" s="28" t="s">
        <v>26</v>
      </c>
      <c r="C207" s="81" t="s">
        <v>111</v>
      </c>
      <c r="D207" s="81" t="s">
        <v>116</v>
      </c>
      <c r="E207" s="106"/>
      <c r="F207" s="106"/>
      <c r="G207" s="129">
        <f>G208+G218</f>
        <v>1168.4</v>
      </c>
    </row>
    <row r="208" spans="1:7" ht="49.5" customHeight="1">
      <c r="A208" s="110" t="s">
        <v>361</v>
      </c>
      <c r="B208" s="28" t="s">
        <v>26</v>
      </c>
      <c r="C208" s="81" t="s">
        <v>111</v>
      </c>
      <c r="D208" s="81" t="s">
        <v>116</v>
      </c>
      <c r="E208" s="80" t="s">
        <v>384</v>
      </c>
      <c r="F208" s="106"/>
      <c r="G208" s="129">
        <f>G209</f>
        <v>618.4000000000001</v>
      </c>
    </row>
    <row r="209" spans="1:7" ht="34.5" customHeight="1">
      <c r="A209" s="2" t="s">
        <v>388</v>
      </c>
      <c r="B209" s="28" t="s">
        <v>26</v>
      </c>
      <c r="C209" s="81" t="s">
        <v>111</v>
      </c>
      <c r="D209" s="81" t="s">
        <v>116</v>
      </c>
      <c r="E209" s="80" t="s">
        <v>389</v>
      </c>
      <c r="F209" s="106"/>
      <c r="G209" s="129">
        <f>G210+G213+G215</f>
        <v>618.4000000000001</v>
      </c>
    </row>
    <row r="210" spans="1:7" ht="31.5">
      <c r="A210" s="119" t="s">
        <v>114</v>
      </c>
      <c r="B210" s="28" t="s">
        <v>26</v>
      </c>
      <c r="C210" s="81" t="s">
        <v>111</v>
      </c>
      <c r="D210" s="81" t="s">
        <v>116</v>
      </c>
      <c r="E210" s="80" t="s">
        <v>390</v>
      </c>
      <c r="F210" s="106"/>
      <c r="G210" s="129">
        <f>G212+G211</f>
        <v>57.40000000000009</v>
      </c>
    </row>
    <row r="211" spans="1:7" ht="31.5" hidden="1">
      <c r="A211" s="50" t="s">
        <v>113</v>
      </c>
      <c r="B211" s="28" t="s">
        <v>26</v>
      </c>
      <c r="C211" s="81" t="s">
        <v>111</v>
      </c>
      <c r="D211" s="81" t="s">
        <v>116</v>
      </c>
      <c r="E211" s="113" t="s">
        <v>332</v>
      </c>
      <c r="F211" s="106" t="s">
        <v>312</v>
      </c>
      <c r="G211" s="129">
        <v>0</v>
      </c>
    </row>
    <row r="212" spans="1:7" ht="18" customHeight="1">
      <c r="A212" s="9" t="s">
        <v>562</v>
      </c>
      <c r="B212" s="28" t="s">
        <v>26</v>
      </c>
      <c r="C212" s="81" t="s">
        <v>111</v>
      </c>
      <c r="D212" s="81" t="s">
        <v>116</v>
      </c>
      <c r="E212" s="80" t="s">
        <v>390</v>
      </c>
      <c r="F212" s="106" t="s">
        <v>563</v>
      </c>
      <c r="G212" s="37">
        <f>1808-1750.6</f>
        <v>57.40000000000009</v>
      </c>
    </row>
    <row r="213" spans="1:7" ht="31.5">
      <c r="A213" s="50" t="s">
        <v>118</v>
      </c>
      <c r="B213" s="28" t="s">
        <v>26</v>
      </c>
      <c r="C213" s="81" t="s">
        <v>111</v>
      </c>
      <c r="D213" s="81" t="s">
        <v>116</v>
      </c>
      <c r="E213" s="80" t="s">
        <v>391</v>
      </c>
      <c r="F213" s="106"/>
      <c r="G213" s="129">
        <f>G214</f>
        <v>200</v>
      </c>
    </row>
    <row r="214" spans="1:7" ht="31.5">
      <c r="A214" s="108" t="s">
        <v>560</v>
      </c>
      <c r="B214" s="28" t="s">
        <v>26</v>
      </c>
      <c r="C214" s="81" t="s">
        <v>111</v>
      </c>
      <c r="D214" s="81" t="s">
        <v>116</v>
      </c>
      <c r="E214" s="80" t="s">
        <v>391</v>
      </c>
      <c r="F214" s="106" t="s">
        <v>561</v>
      </c>
      <c r="G214" s="37">
        <f>1650+193.9-1643.9</f>
        <v>200</v>
      </c>
    </row>
    <row r="215" spans="1:7" ht="52.5" customHeight="1">
      <c r="A215" s="108" t="s">
        <v>628</v>
      </c>
      <c r="B215" s="28" t="s">
        <v>26</v>
      </c>
      <c r="C215" s="81" t="s">
        <v>111</v>
      </c>
      <c r="D215" s="81" t="s">
        <v>116</v>
      </c>
      <c r="E215" s="80" t="s">
        <v>629</v>
      </c>
      <c r="F215" s="106"/>
      <c r="G215" s="37">
        <f>G216</f>
        <v>361</v>
      </c>
    </row>
    <row r="216" spans="1:7" ht="15.75">
      <c r="A216" s="9" t="s">
        <v>562</v>
      </c>
      <c r="B216" s="28" t="s">
        <v>26</v>
      </c>
      <c r="C216" s="81" t="s">
        <v>111</v>
      </c>
      <c r="D216" s="81" t="s">
        <v>116</v>
      </c>
      <c r="E216" s="80" t="s">
        <v>629</v>
      </c>
      <c r="F216" s="106" t="s">
        <v>563</v>
      </c>
      <c r="G216" s="37">
        <f>4332-3971</f>
        <v>361</v>
      </c>
    </row>
    <row r="217" spans="1:7" ht="47.25">
      <c r="A217" s="108" t="s">
        <v>101</v>
      </c>
      <c r="B217" s="28" t="s">
        <v>26</v>
      </c>
      <c r="C217" s="81" t="s">
        <v>111</v>
      </c>
      <c r="D217" s="81" t="s">
        <v>116</v>
      </c>
      <c r="E217" s="59" t="s">
        <v>523</v>
      </c>
      <c r="F217" s="106"/>
      <c r="G217" s="37">
        <f>G218</f>
        <v>550</v>
      </c>
    </row>
    <row r="218" spans="1:7" ht="15.75">
      <c r="A218" s="27" t="s">
        <v>103</v>
      </c>
      <c r="B218" s="28" t="s">
        <v>26</v>
      </c>
      <c r="C218" s="81" t="s">
        <v>111</v>
      </c>
      <c r="D218" s="81" t="s">
        <v>116</v>
      </c>
      <c r="E218" s="59" t="s">
        <v>522</v>
      </c>
      <c r="F218" s="106"/>
      <c r="G218" s="37">
        <f>G220+G222</f>
        <v>550</v>
      </c>
    </row>
    <row r="219" spans="1:7" ht="15.75">
      <c r="A219" s="27" t="s">
        <v>103</v>
      </c>
      <c r="B219" s="28" t="s">
        <v>26</v>
      </c>
      <c r="C219" s="81" t="s">
        <v>111</v>
      </c>
      <c r="D219" s="81" t="s">
        <v>116</v>
      </c>
      <c r="E219" s="80" t="s">
        <v>521</v>
      </c>
      <c r="F219" s="106"/>
      <c r="G219" s="37">
        <f>G220+G222</f>
        <v>550</v>
      </c>
    </row>
    <row r="220" spans="1:7" ht="31.5">
      <c r="A220" s="9" t="s">
        <v>343</v>
      </c>
      <c r="B220" s="28" t="s">
        <v>26</v>
      </c>
      <c r="C220" s="81" t="s">
        <v>111</v>
      </c>
      <c r="D220" s="81" t="s">
        <v>116</v>
      </c>
      <c r="E220" s="59" t="s">
        <v>533</v>
      </c>
      <c r="F220" s="128"/>
      <c r="G220" s="37">
        <f>G221</f>
        <v>500</v>
      </c>
    </row>
    <row r="221" spans="1:7" ht="31.5">
      <c r="A221" s="9" t="s">
        <v>120</v>
      </c>
      <c r="B221" s="28" t="s">
        <v>26</v>
      </c>
      <c r="C221" s="81" t="s">
        <v>111</v>
      </c>
      <c r="D221" s="81" t="s">
        <v>116</v>
      </c>
      <c r="E221" s="59" t="s">
        <v>533</v>
      </c>
      <c r="F221" s="128">
        <v>810</v>
      </c>
      <c r="G221" s="37">
        <f>'Прил.7 Прогр.2016'!E387</f>
        <v>500</v>
      </c>
    </row>
    <row r="222" spans="1:7" ht="15.75">
      <c r="A222" s="9" t="s">
        <v>327</v>
      </c>
      <c r="B222" s="28" t="s">
        <v>26</v>
      </c>
      <c r="C222" s="81" t="s">
        <v>111</v>
      </c>
      <c r="D222" s="81" t="s">
        <v>116</v>
      </c>
      <c r="E222" s="59" t="s">
        <v>534</v>
      </c>
      <c r="F222" s="128"/>
      <c r="G222" s="37">
        <f>G223+G224</f>
        <v>50</v>
      </c>
    </row>
    <row r="223" spans="1:7" ht="31.5" hidden="1">
      <c r="A223" s="9" t="s">
        <v>120</v>
      </c>
      <c r="B223" s="28" t="s">
        <v>26</v>
      </c>
      <c r="C223" s="81" t="s">
        <v>111</v>
      </c>
      <c r="D223" s="81" t="s">
        <v>116</v>
      </c>
      <c r="E223" s="59" t="s">
        <v>534</v>
      </c>
      <c r="F223" s="128">
        <v>810</v>
      </c>
      <c r="G223" s="37">
        <f>'Прил.7 Прогр.2016'!E393</f>
        <v>0</v>
      </c>
    </row>
    <row r="224" spans="1:7" ht="31.5">
      <c r="A224" s="108" t="s">
        <v>560</v>
      </c>
      <c r="B224" s="28" t="s">
        <v>26</v>
      </c>
      <c r="C224" s="81" t="s">
        <v>111</v>
      </c>
      <c r="D224" s="81" t="s">
        <v>116</v>
      </c>
      <c r="E224" s="59" t="s">
        <v>534</v>
      </c>
      <c r="F224" s="128">
        <v>240</v>
      </c>
      <c r="G224" s="37">
        <v>50</v>
      </c>
    </row>
    <row r="225" spans="1:7" ht="15.75">
      <c r="A225" s="50" t="s">
        <v>5</v>
      </c>
      <c r="B225" s="28" t="s">
        <v>26</v>
      </c>
      <c r="C225" s="81" t="s">
        <v>111</v>
      </c>
      <c r="D225" s="81" t="s">
        <v>89</v>
      </c>
      <c r="E225" s="120"/>
      <c r="F225" s="106"/>
      <c r="G225" s="129">
        <f>G226+G233+G238+G249</f>
        <v>9713.1</v>
      </c>
    </row>
    <row r="226" spans="1:7" ht="45.75" customHeight="1">
      <c r="A226" s="110" t="s">
        <v>357</v>
      </c>
      <c r="B226" s="28" t="s">
        <v>26</v>
      </c>
      <c r="C226" s="81" t="s">
        <v>111</v>
      </c>
      <c r="D226" s="81" t="s">
        <v>89</v>
      </c>
      <c r="E226" s="80" t="s">
        <v>384</v>
      </c>
      <c r="F226" s="106"/>
      <c r="G226" s="129">
        <f>G228+G231</f>
        <v>2286</v>
      </c>
    </row>
    <row r="227" spans="1:7" ht="19.5" customHeight="1">
      <c r="A227" s="33" t="s">
        <v>383</v>
      </c>
      <c r="B227" s="28" t="s">
        <v>26</v>
      </c>
      <c r="C227" s="81" t="s">
        <v>111</v>
      </c>
      <c r="D227" s="81" t="s">
        <v>89</v>
      </c>
      <c r="E227" s="80" t="s">
        <v>385</v>
      </c>
      <c r="F227" s="106"/>
      <c r="G227" s="129">
        <f>G228</f>
        <v>2286</v>
      </c>
    </row>
    <row r="228" spans="1:7" ht="15.75" customHeight="1">
      <c r="A228" s="110" t="s">
        <v>112</v>
      </c>
      <c r="B228" s="28" t="s">
        <v>26</v>
      </c>
      <c r="C228" s="81" t="s">
        <v>111</v>
      </c>
      <c r="D228" s="81" t="s">
        <v>89</v>
      </c>
      <c r="E228" s="80" t="s">
        <v>387</v>
      </c>
      <c r="F228" s="106"/>
      <c r="G228" s="129">
        <f>G229</f>
        <v>2286</v>
      </c>
    </row>
    <row r="229" spans="1:7" ht="31.5">
      <c r="A229" s="108" t="s">
        <v>560</v>
      </c>
      <c r="B229" s="28" t="s">
        <v>26</v>
      </c>
      <c r="C229" s="81" t="s">
        <v>111</v>
      </c>
      <c r="D229" s="81" t="s">
        <v>89</v>
      </c>
      <c r="E229" s="80" t="s">
        <v>387</v>
      </c>
      <c r="F229" s="106" t="s">
        <v>561</v>
      </c>
      <c r="G229" s="129">
        <f>2800-114-400</f>
        <v>2286</v>
      </c>
    </row>
    <row r="230" spans="1:7" ht="15.75" hidden="1">
      <c r="A230" s="2" t="s">
        <v>392</v>
      </c>
      <c r="B230" s="28" t="s">
        <v>26</v>
      </c>
      <c r="C230" s="81" t="s">
        <v>111</v>
      </c>
      <c r="D230" s="81" t="s">
        <v>89</v>
      </c>
      <c r="E230" s="80" t="s">
        <v>393</v>
      </c>
      <c r="F230" s="106"/>
      <c r="G230" s="129">
        <f>G231</f>
        <v>0</v>
      </c>
    </row>
    <row r="231" spans="1:7" ht="18" customHeight="1" hidden="1">
      <c r="A231" s="50" t="s">
        <v>119</v>
      </c>
      <c r="B231" s="28" t="s">
        <v>26</v>
      </c>
      <c r="C231" s="81" t="s">
        <v>111</v>
      </c>
      <c r="D231" s="81" t="s">
        <v>89</v>
      </c>
      <c r="E231" s="80" t="s">
        <v>394</v>
      </c>
      <c r="F231" s="106"/>
      <c r="G231" s="129">
        <f>G232</f>
        <v>0</v>
      </c>
    </row>
    <row r="232" spans="1:7" ht="31.5" hidden="1">
      <c r="A232" s="50" t="s">
        <v>99</v>
      </c>
      <c r="B232" s="28" t="s">
        <v>26</v>
      </c>
      <c r="C232" s="81" t="s">
        <v>111</v>
      </c>
      <c r="D232" s="81" t="s">
        <v>89</v>
      </c>
      <c r="E232" s="80" t="s">
        <v>394</v>
      </c>
      <c r="F232" s="106" t="s">
        <v>294</v>
      </c>
      <c r="G232" s="129">
        <v>0</v>
      </c>
    </row>
    <row r="233" spans="1:7" ht="49.5" customHeight="1">
      <c r="A233" s="50" t="s">
        <v>358</v>
      </c>
      <c r="B233" s="28" t="s">
        <v>26</v>
      </c>
      <c r="C233" s="81" t="s">
        <v>111</v>
      </c>
      <c r="D233" s="81" t="s">
        <v>89</v>
      </c>
      <c r="E233" s="80" t="s">
        <v>408</v>
      </c>
      <c r="F233" s="106"/>
      <c r="G233" s="129">
        <f>G234</f>
        <v>80</v>
      </c>
    </row>
    <row r="234" spans="1:7" ht="48.75" customHeight="1">
      <c r="A234" s="109" t="s">
        <v>126</v>
      </c>
      <c r="B234" s="28" t="s">
        <v>26</v>
      </c>
      <c r="C234" s="81" t="s">
        <v>111</v>
      </c>
      <c r="D234" s="81" t="s">
        <v>89</v>
      </c>
      <c r="E234" s="80" t="s">
        <v>399</v>
      </c>
      <c r="F234" s="106"/>
      <c r="G234" s="129">
        <f>G236</f>
        <v>80</v>
      </c>
    </row>
    <row r="235" spans="1:7" ht="17.25" customHeight="1">
      <c r="A235" s="2" t="s">
        <v>405</v>
      </c>
      <c r="B235" s="28" t="s">
        <v>26</v>
      </c>
      <c r="C235" s="81" t="s">
        <v>111</v>
      </c>
      <c r="D235" s="81" t="s">
        <v>89</v>
      </c>
      <c r="E235" s="80" t="s">
        <v>406</v>
      </c>
      <c r="F235" s="106"/>
      <c r="G235" s="129"/>
    </row>
    <row r="236" spans="1:7" ht="15.75">
      <c r="A236" s="50" t="s">
        <v>136</v>
      </c>
      <c r="B236" s="28" t="s">
        <v>26</v>
      </c>
      <c r="C236" s="81" t="s">
        <v>111</v>
      </c>
      <c r="D236" s="81" t="s">
        <v>89</v>
      </c>
      <c r="E236" s="80" t="s">
        <v>407</v>
      </c>
      <c r="F236" s="106"/>
      <c r="G236" s="129">
        <f>G237</f>
        <v>80</v>
      </c>
    </row>
    <row r="237" spans="1:7" ht="31.5">
      <c r="A237" s="108" t="s">
        <v>560</v>
      </c>
      <c r="B237" s="28" t="s">
        <v>26</v>
      </c>
      <c r="C237" s="81" t="s">
        <v>111</v>
      </c>
      <c r="D237" s="81" t="s">
        <v>89</v>
      </c>
      <c r="E237" s="80" t="s">
        <v>407</v>
      </c>
      <c r="F237" s="106" t="s">
        <v>561</v>
      </c>
      <c r="G237" s="129">
        <v>80</v>
      </c>
    </row>
    <row r="238" spans="1:7" ht="51" customHeight="1">
      <c r="A238" s="50" t="s">
        <v>554</v>
      </c>
      <c r="B238" s="28" t="s">
        <v>26</v>
      </c>
      <c r="C238" s="81" t="s">
        <v>111</v>
      </c>
      <c r="D238" s="81" t="s">
        <v>89</v>
      </c>
      <c r="E238" s="80" t="s">
        <v>501</v>
      </c>
      <c r="F238" s="106"/>
      <c r="G238" s="129">
        <f>G240+G242</f>
        <v>7297.1</v>
      </c>
    </row>
    <row r="239" spans="1:7" ht="18" customHeight="1">
      <c r="A239" s="2" t="s">
        <v>498</v>
      </c>
      <c r="B239" s="28" t="s">
        <v>26</v>
      </c>
      <c r="C239" s="81" t="s">
        <v>111</v>
      </c>
      <c r="D239" s="81" t="s">
        <v>89</v>
      </c>
      <c r="E239" s="80" t="s">
        <v>503</v>
      </c>
      <c r="F239" s="106"/>
      <c r="G239" s="129">
        <f>G240</f>
        <v>324.7</v>
      </c>
    </row>
    <row r="240" spans="1:7" ht="15.75">
      <c r="A240" s="118" t="s">
        <v>235</v>
      </c>
      <c r="B240" s="28" t="s">
        <v>26</v>
      </c>
      <c r="C240" s="81" t="s">
        <v>111</v>
      </c>
      <c r="D240" s="81" t="s">
        <v>89</v>
      </c>
      <c r="E240" s="80" t="s">
        <v>502</v>
      </c>
      <c r="F240" s="106"/>
      <c r="G240" s="129">
        <f>G241</f>
        <v>324.7</v>
      </c>
    </row>
    <row r="241" spans="1:7" ht="31.5">
      <c r="A241" s="108" t="s">
        <v>560</v>
      </c>
      <c r="B241" s="28" t="s">
        <v>26</v>
      </c>
      <c r="C241" s="81" t="s">
        <v>111</v>
      </c>
      <c r="D241" s="81" t="s">
        <v>89</v>
      </c>
      <c r="E241" s="80" t="s">
        <v>502</v>
      </c>
      <c r="F241" s="106" t="s">
        <v>561</v>
      </c>
      <c r="G241" s="129">
        <v>324.7</v>
      </c>
    </row>
    <row r="242" spans="1:7" ht="15.75">
      <c r="A242" s="2" t="s">
        <v>500</v>
      </c>
      <c r="B242" s="28" t="s">
        <v>26</v>
      </c>
      <c r="C242" s="81" t="s">
        <v>111</v>
      </c>
      <c r="D242" s="81" t="s">
        <v>89</v>
      </c>
      <c r="E242" s="80" t="s">
        <v>505</v>
      </c>
      <c r="F242" s="106"/>
      <c r="G242" s="129">
        <f>G243+G246</f>
        <v>6972.400000000001</v>
      </c>
    </row>
    <row r="243" spans="1:7" ht="15.75">
      <c r="A243" s="118" t="s">
        <v>239</v>
      </c>
      <c r="B243" s="28" t="s">
        <v>26</v>
      </c>
      <c r="C243" s="81" t="s">
        <v>111</v>
      </c>
      <c r="D243" s="81" t="s">
        <v>89</v>
      </c>
      <c r="E243" s="80" t="s">
        <v>507</v>
      </c>
      <c r="F243" s="106"/>
      <c r="G243" s="129">
        <f>G244+G245</f>
        <v>6472.400000000001</v>
      </c>
    </row>
    <row r="244" spans="1:7" ht="31.5" hidden="1">
      <c r="A244" s="50" t="s">
        <v>113</v>
      </c>
      <c r="B244" s="28" t="s">
        <v>26</v>
      </c>
      <c r="C244" s="81" t="s">
        <v>111</v>
      </c>
      <c r="D244" s="81" t="s">
        <v>89</v>
      </c>
      <c r="E244" s="113" t="s">
        <v>240</v>
      </c>
      <c r="F244" s="106" t="s">
        <v>312</v>
      </c>
      <c r="G244" s="129">
        <v>0</v>
      </c>
    </row>
    <row r="245" spans="1:7" ht="31.5">
      <c r="A245" s="108" t="s">
        <v>560</v>
      </c>
      <c r="B245" s="28" t="s">
        <v>26</v>
      </c>
      <c r="C245" s="81" t="s">
        <v>111</v>
      </c>
      <c r="D245" s="81" t="s">
        <v>89</v>
      </c>
      <c r="E245" s="80" t="s">
        <v>507</v>
      </c>
      <c r="F245" s="106" t="s">
        <v>561</v>
      </c>
      <c r="G245" s="129">
        <f>2801.2+134.3+684+1933.6+220+699.3</f>
        <v>6472.400000000001</v>
      </c>
    </row>
    <row r="246" spans="1:7" ht="15.75">
      <c r="A246" s="2" t="s">
        <v>625</v>
      </c>
      <c r="B246" s="28" t="s">
        <v>26</v>
      </c>
      <c r="C246" s="81" t="s">
        <v>111</v>
      </c>
      <c r="D246" s="81" t="s">
        <v>89</v>
      </c>
      <c r="E246" s="80" t="s">
        <v>624</v>
      </c>
      <c r="F246" s="106"/>
      <c r="G246" s="129">
        <f>G247</f>
        <v>500</v>
      </c>
    </row>
    <row r="247" spans="1:7" ht="31.5">
      <c r="A247" s="108" t="s">
        <v>560</v>
      </c>
      <c r="B247" s="28" t="s">
        <v>26</v>
      </c>
      <c r="C247" s="81" t="s">
        <v>111</v>
      </c>
      <c r="D247" s="81" t="s">
        <v>89</v>
      </c>
      <c r="E247" s="80" t="s">
        <v>624</v>
      </c>
      <c r="F247" s="106" t="s">
        <v>561</v>
      </c>
      <c r="G247" s="129">
        <v>500</v>
      </c>
    </row>
    <row r="248" spans="1:7" ht="47.25">
      <c r="A248" s="108" t="s">
        <v>101</v>
      </c>
      <c r="B248" s="28" t="s">
        <v>26</v>
      </c>
      <c r="C248" s="81" t="s">
        <v>111</v>
      </c>
      <c r="D248" s="81" t="s">
        <v>89</v>
      </c>
      <c r="E248" s="59" t="s">
        <v>523</v>
      </c>
      <c r="F248" s="106"/>
      <c r="G248" s="129">
        <f>G249</f>
        <v>50</v>
      </c>
    </row>
    <row r="249" spans="1:7" ht="15.75">
      <c r="A249" s="27" t="s">
        <v>103</v>
      </c>
      <c r="B249" s="28" t="s">
        <v>26</v>
      </c>
      <c r="C249" s="81" t="s">
        <v>111</v>
      </c>
      <c r="D249" s="81" t="s">
        <v>89</v>
      </c>
      <c r="E249" s="59" t="s">
        <v>522</v>
      </c>
      <c r="F249" s="106"/>
      <c r="G249" s="129">
        <f>G251+G253</f>
        <v>50</v>
      </c>
    </row>
    <row r="250" spans="1:7" ht="15.75">
      <c r="A250" s="27" t="s">
        <v>103</v>
      </c>
      <c r="B250" s="28" t="s">
        <v>26</v>
      </c>
      <c r="C250" s="81" t="s">
        <v>111</v>
      </c>
      <c r="D250" s="81" t="s">
        <v>89</v>
      </c>
      <c r="E250" s="80" t="s">
        <v>521</v>
      </c>
      <c r="F250" s="106"/>
      <c r="G250" s="129">
        <f>G251</f>
        <v>50</v>
      </c>
    </row>
    <row r="251" spans="1:7" ht="15.75">
      <c r="A251" s="9" t="s">
        <v>335</v>
      </c>
      <c r="B251" s="28" t="s">
        <v>26</v>
      </c>
      <c r="C251" s="81" t="s">
        <v>111</v>
      </c>
      <c r="D251" s="81" t="s">
        <v>89</v>
      </c>
      <c r="E251" s="59" t="s">
        <v>535</v>
      </c>
      <c r="F251" s="59"/>
      <c r="G251" s="129">
        <f>G252</f>
        <v>50</v>
      </c>
    </row>
    <row r="252" spans="1:7" ht="31.5">
      <c r="A252" s="108" t="s">
        <v>560</v>
      </c>
      <c r="B252" s="28" t="s">
        <v>26</v>
      </c>
      <c r="C252" s="81" t="s">
        <v>111</v>
      </c>
      <c r="D252" s="81" t="s">
        <v>89</v>
      </c>
      <c r="E252" s="59" t="s">
        <v>535</v>
      </c>
      <c r="F252" s="128">
        <v>240</v>
      </c>
      <c r="G252" s="129">
        <f>'Прил.7 Прогр.2016'!E398</f>
        <v>50</v>
      </c>
    </row>
    <row r="253" spans="1:7" ht="15.75" hidden="1">
      <c r="A253" s="9" t="s">
        <v>345</v>
      </c>
      <c r="B253" s="28" t="s">
        <v>26</v>
      </c>
      <c r="C253" s="9"/>
      <c r="D253" s="127" t="s">
        <v>16</v>
      </c>
      <c r="E253" s="128" t="s">
        <v>346</v>
      </c>
      <c r="F253" s="128"/>
      <c r="G253" s="159">
        <f>G254</f>
        <v>0</v>
      </c>
    </row>
    <row r="254" spans="1:7" ht="31.5" hidden="1">
      <c r="A254" s="27" t="s">
        <v>99</v>
      </c>
      <c r="B254" s="28" t="s">
        <v>26</v>
      </c>
      <c r="C254" s="27"/>
      <c r="D254" s="127" t="s">
        <v>16</v>
      </c>
      <c r="E254" s="128" t="s">
        <v>346</v>
      </c>
      <c r="F254" s="128">
        <v>244</v>
      </c>
      <c r="G254" s="159">
        <v>0</v>
      </c>
    </row>
    <row r="255" spans="1:7" ht="15.75" hidden="1">
      <c r="A255" s="50" t="s">
        <v>55</v>
      </c>
      <c r="B255" s="28" t="s">
        <v>26</v>
      </c>
      <c r="C255" s="50"/>
      <c r="D255" s="106" t="s">
        <v>56</v>
      </c>
      <c r="E255" s="106"/>
      <c r="F255" s="106"/>
      <c r="G255" s="159">
        <f>G256</f>
        <v>0</v>
      </c>
    </row>
    <row r="256" spans="1:7" s="130" customFormat="1" ht="15.75" hidden="1">
      <c r="A256" s="27" t="s">
        <v>103</v>
      </c>
      <c r="B256" s="28" t="s">
        <v>26</v>
      </c>
      <c r="C256" s="27"/>
      <c r="D256" s="127" t="s">
        <v>56</v>
      </c>
      <c r="E256" s="128" t="s">
        <v>104</v>
      </c>
      <c r="F256" s="127"/>
      <c r="G256" s="159">
        <f>G257</f>
        <v>0</v>
      </c>
    </row>
    <row r="257" spans="1:7" s="130" customFormat="1" ht="63" hidden="1">
      <c r="A257" s="27" t="s">
        <v>322</v>
      </c>
      <c r="B257" s="28" t="s">
        <v>26</v>
      </c>
      <c r="C257" s="27"/>
      <c r="D257" s="127" t="s">
        <v>56</v>
      </c>
      <c r="E257" s="90" t="s">
        <v>260</v>
      </c>
      <c r="F257" s="127"/>
      <c r="G257" s="159">
        <f>G258+G259</f>
        <v>0</v>
      </c>
    </row>
    <row r="258" spans="1:7" s="130" customFormat="1" ht="31.5" hidden="1">
      <c r="A258" s="9" t="s">
        <v>122</v>
      </c>
      <c r="B258" s="28" t="s">
        <v>26</v>
      </c>
      <c r="C258" s="9"/>
      <c r="D258" s="127" t="s">
        <v>56</v>
      </c>
      <c r="E258" s="90" t="s">
        <v>260</v>
      </c>
      <c r="F258" s="127" t="s">
        <v>305</v>
      </c>
      <c r="G258" s="160">
        <v>0</v>
      </c>
    </row>
    <row r="259" spans="1:7" s="130" customFormat="1" ht="15.75" hidden="1">
      <c r="A259" s="9" t="s">
        <v>123</v>
      </c>
      <c r="B259" s="28" t="s">
        <v>26</v>
      </c>
      <c r="C259" s="9"/>
      <c r="D259" s="127" t="s">
        <v>56</v>
      </c>
      <c r="E259" s="90" t="s">
        <v>260</v>
      </c>
      <c r="F259" s="127" t="s">
        <v>306</v>
      </c>
      <c r="G259" s="160">
        <v>0</v>
      </c>
    </row>
    <row r="260" spans="1:7" s="130" customFormat="1" ht="15.75">
      <c r="A260" s="104" t="s">
        <v>313</v>
      </c>
      <c r="B260" s="25" t="s">
        <v>26</v>
      </c>
      <c r="C260" s="77" t="s">
        <v>152</v>
      </c>
      <c r="D260" s="77" t="s">
        <v>551</v>
      </c>
      <c r="E260" s="132"/>
      <c r="F260" s="131"/>
      <c r="G260" s="133">
        <f>G261</f>
        <v>1150.5</v>
      </c>
    </row>
    <row r="261" spans="1:7" ht="15.75">
      <c r="A261" s="50" t="s">
        <v>25</v>
      </c>
      <c r="B261" s="28" t="s">
        <v>26</v>
      </c>
      <c r="C261" s="81" t="s">
        <v>152</v>
      </c>
      <c r="D261" s="81" t="s">
        <v>152</v>
      </c>
      <c r="E261" s="106"/>
      <c r="F261" s="106"/>
      <c r="G261" s="129">
        <f>G262+G305</f>
        <v>1150.5</v>
      </c>
    </row>
    <row r="262" spans="1:7" ht="47.25">
      <c r="A262" s="50" t="s">
        <v>358</v>
      </c>
      <c r="B262" s="28" t="s">
        <v>26</v>
      </c>
      <c r="C262" s="81" t="s">
        <v>152</v>
      </c>
      <c r="D262" s="81" t="s">
        <v>152</v>
      </c>
      <c r="E262" s="80" t="s">
        <v>408</v>
      </c>
      <c r="F262" s="106"/>
      <c r="G262" s="129">
        <f>G263+G280+G295</f>
        <v>1150.5</v>
      </c>
    </row>
    <row r="263" spans="1:7" ht="51" customHeight="1">
      <c r="A263" s="109" t="s">
        <v>630</v>
      </c>
      <c r="B263" s="28" t="s">
        <v>26</v>
      </c>
      <c r="C263" s="81" t="s">
        <v>152</v>
      </c>
      <c r="D263" s="81" t="s">
        <v>152</v>
      </c>
      <c r="E263" s="80" t="s">
        <v>420</v>
      </c>
      <c r="F263" s="106"/>
      <c r="G263" s="129">
        <f>G265+G268+G272+G275+G278</f>
        <v>969</v>
      </c>
    </row>
    <row r="264" spans="1:7" ht="34.5" customHeight="1">
      <c r="A264" s="2" t="s">
        <v>417</v>
      </c>
      <c r="B264" s="28" t="s">
        <v>26</v>
      </c>
      <c r="C264" s="81" t="s">
        <v>152</v>
      </c>
      <c r="D264" s="81" t="s">
        <v>152</v>
      </c>
      <c r="E264" s="80" t="s">
        <v>421</v>
      </c>
      <c r="F264" s="106"/>
      <c r="G264" s="129">
        <f>G265</f>
        <v>40</v>
      </c>
    </row>
    <row r="265" spans="1:7" ht="15.75" customHeight="1">
      <c r="A265" s="50" t="s">
        <v>153</v>
      </c>
      <c r="B265" s="28" t="s">
        <v>26</v>
      </c>
      <c r="C265" s="81" t="s">
        <v>152</v>
      </c>
      <c r="D265" s="81" t="s">
        <v>152</v>
      </c>
      <c r="E265" s="80" t="s">
        <v>422</v>
      </c>
      <c r="F265" s="106"/>
      <c r="G265" s="129">
        <f>G266</f>
        <v>40</v>
      </c>
    </row>
    <row r="266" spans="1:7" ht="31.5">
      <c r="A266" s="108" t="s">
        <v>560</v>
      </c>
      <c r="B266" s="28" t="s">
        <v>26</v>
      </c>
      <c r="C266" s="81" t="s">
        <v>152</v>
      </c>
      <c r="D266" s="81" t="s">
        <v>152</v>
      </c>
      <c r="E266" s="80" t="s">
        <v>422</v>
      </c>
      <c r="F266" s="106" t="s">
        <v>561</v>
      </c>
      <c r="G266" s="129">
        <v>40</v>
      </c>
    </row>
    <row r="267" spans="1:7" ht="47.25">
      <c r="A267" s="2" t="s">
        <v>418</v>
      </c>
      <c r="B267" s="28" t="s">
        <v>26</v>
      </c>
      <c r="C267" s="81" t="s">
        <v>152</v>
      </c>
      <c r="D267" s="81" t="s">
        <v>152</v>
      </c>
      <c r="E267" s="80" t="s">
        <v>423</v>
      </c>
      <c r="F267" s="106"/>
      <c r="G267" s="129">
        <f>G268</f>
        <v>200</v>
      </c>
    </row>
    <row r="268" spans="1:7" ht="51" customHeight="1">
      <c r="A268" s="50" t="s">
        <v>155</v>
      </c>
      <c r="B268" s="28" t="s">
        <v>26</v>
      </c>
      <c r="C268" s="81" t="s">
        <v>152</v>
      </c>
      <c r="D268" s="81" t="s">
        <v>152</v>
      </c>
      <c r="E268" s="80" t="s">
        <v>424</v>
      </c>
      <c r="F268" s="106"/>
      <c r="G268" s="129">
        <f>G269+G270</f>
        <v>200</v>
      </c>
    </row>
    <row r="269" spans="1:7" ht="21" customHeight="1" hidden="1">
      <c r="A269" s="50" t="s">
        <v>157</v>
      </c>
      <c r="B269" s="28" t="s">
        <v>26</v>
      </c>
      <c r="C269" s="81" t="s">
        <v>152</v>
      </c>
      <c r="D269" s="81" t="s">
        <v>152</v>
      </c>
      <c r="E269" s="80" t="s">
        <v>424</v>
      </c>
      <c r="F269" s="106" t="s">
        <v>305</v>
      </c>
      <c r="G269" s="129">
        <v>0</v>
      </c>
    </row>
    <row r="270" spans="1:7" ht="31.5">
      <c r="A270" s="108" t="s">
        <v>560</v>
      </c>
      <c r="B270" s="28" t="s">
        <v>26</v>
      </c>
      <c r="C270" s="81" t="s">
        <v>152</v>
      </c>
      <c r="D270" s="81" t="s">
        <v>152</v>
      </c>
      <c r="E270" s="80" t="s">
        <v>424</v>
      </c>
      <c r="F270" s="106" t="s">
        <v>561</v>
      </c>
      <c r="G270" s="129">
        <f>220-20</f>
        <v>200</v>
      </c>
    </row>
    <row r="271" spans="1:7" ht="47.25">
      <c r="A271" s="2" t="s">
        <v>419</v>
      </c>
      <c r="B271" s="28" t="s">
        <v>26</v>
      </c>
      <c r="C271" s="81" t="s">
        <v>152</v>
      </c>
      <c r="D271" s="81" t="s">
        <v>152</v>
      </c>
      <c r="E271" s="80" t="s">
        <v>425</v>
      </c>
      <c r="F271" s="106"/>
      <c r="G271" s="129">
        <f>G272</f>
        <v>297</v>
      </c>
    </row>
    <row r="272" spans="1:7" ht="32.25" customHeight="1">
      <c r="A272" s="50" t="s">
        <v>158</v>
      </c>
      <c r="B272" s="28" t="s">
        <v>26</v>
      </c>
      <c r="C272" s="81" t="s">
        <v>152</v>
      </c>
      <c r="D272" s="81" t="s">
        <v>152</v>
      </c>
      <c r="E272" s="80" t="s">
        <v>426</v>
      </c>
      <c r="F272" s="106"/>
      <c r="G272" s="129">
        <f>G273+G274</f>
        <v>297</v>
      </c>
    </row>
    <row r="273" spans="1:7" ht="15.75">
      <c r="A273" s="50" t="s">
        <v>131</v>
      </c>
      <c r="B273" s="28" t="s">
        <v>26</v>
      </c>
      <c r="C273" s="81" t="s">
        <v>152</v>
      </c>
      <c r="D273" s="81" t="s">
        <v>152</v>
      </c>
      <c r="E273" s="80" t="s">
        <v>426</v>
      </c>
      <c r="F273" s="106" t="s">
        <v>302</v>
      </c>
      <c r="G273" s="129">
        <v>42</v>
      </c>
    </row>
    <row r="274" spans="1:7" ht="31.5">
      <c r="A274" s="108" t="s">
        <v>560</v>
      </c>
      <c r="B274" s="28" t="s">
        <v>26</v>
      </c>
      <c r="C274" s="81" t="s">
        <v>152</v>
      </c>
      <c r="D274" s="81" t="s">
        <v>152</v>
      </c>
      <c r="E274" s="80" t="s">
        <v>426</v>
      </c>
      <c r="F274" s="106" t="s">
        <v>561</v>
      </c>
      <c r="G274" s="129">
        <v>255</v>
      </c>
    </row>
    <row r="275" spans="1:7" ht="15.75" hidden="1">
      <c r="A275" s="50" t="s">
        <v>160</v>
      </c>
      <c r="B275" s="28" t="s">
        <v>26</v>
      </c>
      <c r="C275" s="81" t="s">
        <v>152</v>
      </c>
      <c r="D275" s="81" t="s">
        <v>152</v>
      </c>
      <c r="E275" s="113" t="s">
        <v>161</v>
      </c>
      <c r="F275" s="106"/>
      <c r="G275" s="129">
        <f>G276</f>
        <v>0</v>
      </c>
    </row>
    <row r="276" spans="1:7" ht="15" customHeight="1" hidden="1">
      <c r="A276" s="50" t="s">
        <v>99</v>
      </c>
      <c r="B276" s="28" t="s">
        <v>26</v>
      </c>
      <c r="C276" s="81" t="s">
        <v>152</v>
      </c>
      <c r="D276" s="81" t="s">
        <v>152</v>
      </c>
      <c r="E276" s="113" t="s">
        <v>161</v>
      </c>
      <c r="F276" s="106" t="s">
        <v>294</v>
      </c>
      <c r="G276" s="129">
        <v>0</v>
      </c>
    </row>
    <row r="277" spans="1:7" ht="15" customHeight="1">
      <c r="A277" s="2" t="s">
        <v>431</v>
      </c>
      <c r="B277" s="28" t="s">
        <v>26</v>
      </c>
      <c r="C277" s="81" t="s">
        <v>152</v>
      </c>
      <c r="D277" s="81" t="s">
        <v>152</v>
      </c>
      <c r="E277" s="80" t="s">
        <v>427</v>
      </c>
      <c r="F277" s="106"/>
      <c r="G277" s="129">
        <f>G278</f>
        <v>432</v>
      </c>
    </row>
    <row r="278" spans="1:7" ht="15.75">
      <c r="A278" s="50" t="s">
        <v>162</v>
      </c>
      <c r="B278" s="28" t="s">
        <v>26</v>
      </c>
      <c r="C278" s="81" t="s">
        <v>152</v>
      </c>
      <c r="D278" s="81" t="s">
        <v>152</v>
      </c>
      <c r="E278" s="80" t="s">
        <v>428</v>
      </c>
      <c r="F278" s="106"/>
      <c r="G278" s="129">
        <f>G279</f>
        <v>432</v>
      </c>
    </row>
    <row r="279" spans="1:7" ht="31.5">
      <c r="A279" s="108" t="s">
        <v>560</v>
      </c>
      <c r="B279" s="28" t="s">
        <v>26</v>
      </c>
      <c r="C279" s="81" t="s">
        <v>152</v>
      </c>
      <c r="D279" s="81" t="s">
        <v>152</v>
      </c>
      <c r="E279" s="80" t="s">
        <v>428</v>
      </c>
      <c r="F279" s="106" t="s">
        <v>561</v>
      </c>
      <c r="G279" s="129">
        <v>432</v>
      </c>
    </row>
    <row r="280" spans="1:7" ht="47.25">
      <c r="A280" s="109" t="s">
        <v>545</v>
      </c>
      <c r="B280" s="28" t="s">
        <v>26</v>
      </c>
      <c r="C280" s="81" t="s">
        <v>152</v>
      </c>
      <c r="D280" s="81" t="s">
        <v>152</v>
      </c>
      <c r="E280" s="80" t="s">
        <v>429</v>
      </c>
      <c r="F280" s="106"/>
      <c r="G280" s="129">
        <f>G282+G285+G288+G290+G293</f>
        <v>155</v>
      </c>
    </row>
    <row r="281" spans="1:7" ht="31.5">
      <c r="A281" s="2" t="s">
        <v>430</v>
      </c>
      <c r="B281" s="28" t="s">
        <v>26</v>
      </c>
      <c r="C281" s="81" t="s">
        <v>152</v>
      </c>
      <c r="D281" s="81" t="s">
        <v>152</v>
      </c>
      <c r="E281" s="80" t="s">
        <v>433</v>
      </c>
      <c r="F281" s="106"/>
      <c r="G281" s="129">
        <f>G282</f>
        <v>6.2</v>
      </c>
    </row>
    <row r="282" spans="1:7" ht="36" customHeight="1">
      <c r="A282" s="50" t="s">
        <v>165</v>
      </c>
      <c r="B282" s="28" t="s">
        <v>26</v>
      </c>
      <c r="C282" s="81" t="s">
        <v>152</v>
      </c>
      <c r="D282" s="81" t="s">
        <v>152</v>
      </c>
      <c r="E282" s="80" t="s">
        <v>434</v>
      </c>
      <c r="F282" s="106"/>
      <c r="G282" s="129">
        <f>G283</f>
        <v>6.2</v>
      </c>
    </row>
    <row r="283" spans="1:7" ht="31.5">
      <c r="A283" s="108" t="s">
        <v>560</v>
      </c>
      <c r="B283" s="28" t="s">
        <v>26</v>
      </c>
      <c r="C283" s="81" t="s">
        <v>152</v>
      </c>
      <c r="D283" s="81" t="s">
        <v>152</v>
      </c>
      <c r="E283" s="80" t="s">
        <v>434</v>
      </c>
      <c r="F283" s="106" t="s">
        <v>561</v>
      </c>
      <c r="G283" s="129">
        <f>6+0.2</f>
        <v>6.2</v>
      </c>
    </row>
    <row r="284" spans="1:7" ht="15.75">
      <c r="A284" s="2" t="s">
        <v>432</v>
      </c>
      <c r="B284" s="28" t="s">
        <v>26</v>
      </c>
      <c r="C284" s="81" t="s">
        <v>152</v>
      </c>
      <c r="D284" s="81" t="s">
        <v>152</v>
      </c>
      <c r="E284" s="80" t="s">
        <v>435</v>
      </c>
      <c r="F284" s="106"/>
      <c r="G284" s="129">
        <f>G285</f>
        <v>35</v>
      </c>
    </row>
    <row r="285" spans="1:7" ht="15.75">
      <c r="A285" s="110" t="s">
        <v>167</v>
      </c>
      <c r="B285" s="28" t="s">
        <v>26</v>
      </c>
      <c r="C285" s="81" t="s">
        <v>152</v>
      </c>
      <c r="D285" s="81" t="s">
        <v>152</v>
      </c>
      <c r="E285" s="80" t="s">
        <v>436</v>
      </c>
      <c r="F285" s="106"/>
      <c r="G285" s="129">
        <f>G286</f>
        <v>35</v>
      </c>
    </row>
    <row r="286" spans="1:7" ht="31.5">
      <c r="A286" s="108" t="s">
        <v>560</v>
      </c>
      <c r="B286" s="28" t="s">
        <v>26</v>
      </c>
      <c r="C286" s="81" t="s">
        <v>152</v>
      </c>
      <c r="D286" s="81" t="s">
        <v>152</v>
      </c>
      <c r="E286" s="80" t="s">
        <v>436</v>
      </c>
      <c r="F286" s="106" t="s">
        <v>561</v>
      </c>
      <c r="G286" s="129">
        <v>35</v>
      </c>
    </row>
    <row r="287" spans="1:7" ht="15.75">
      <c r="A287" s="2" t="s">
        <v>437</v>
      </c>
      <c r="B287" s="28" t="s">
        <v>26</v>
      </c>
      <c r="C287" s="81" t="s">
        <v>152</v>
      </c>
      <c r="D287" s="81" t="s">
        <v>152</v>
      </c>
      <c r="E287" s="80" t="s">
        <v>439</v>
      </c>
      <c r="F287" s="106"/>
      <c r="G287" s="129">
        <f>G288</f>
        <v>34</v>
      </c>
    </row>
    <row r="288" spans="1:7" ht="15.75">
      <c r="A288" s="110" t="s">
        <v>169</v>
      </c>
      <c r="B288" s="28" t="s">
        <v>26</v>
      </c>
      <c r="C288" s="81" t="s">
        <v>152</v>
      </c>
      <c r="D288" s="81" t="s">
        <v>152</v>
      </c>
      <c r="E288" s="80" t="s">
        <v>441</v>
      </c>
      <c r="F288" s="106"/>
      <c r="G288" s="129">
        <f>G289</f>
        <v>34</v>
      </c>
    </row>
    <row r="289" spans="1:7" ht="34.5" customHeight="1">
      <c r="A289" s="108" t="s">
        <v>560</v>
      </c>
      <c r="B289" s="28" t="s">
        <v>26</v>
      </c>
      <c r="C289" s="81" t="s">
        <v>152</v>
      </c>
      <c r="D289" s="81" t="s">
        <v>152</v>
      </c>
      <c r="E289" s="80" t="s">
        <v>441</v>
      </c>
      <c r="F289" s="106" t="s">
        <v>561</v>
      </c>
      <c r="G289" s="129">
        <v>34</v>
      </c>
    </row>
    <row r="290" spans="1:7" ht="20.25" customHeight="1" hidden="1">
      <c r="A290" s="50" t="s">
        <v>171</v>
      </c>
      <c r="B290" s="28" t="s">
        <v>26</v>
      </c>
      <c r="C290" s="81" t="s">
        <v>152</v>
      </c>
      <c r="D290" s="81" t="s">
        <v>152</v>
      </c>
      <c r="E290" s="113" t="s">
        <v>172</v>
      </c>
      <c r="F290" s="106"/>
      <c r="G290" s="129">
        <f>G291</f>
        <v>0</v>
      </c>
    </row>
    <row r="291" spans="1:7" ht="31.5" hidden="1">
      <c r="A291" s="50" t="s">
        <v>99</v>
      </c>
      <c r="B291" s="28" t="s">
        <v>26</v>
      </c>
      <c r="C291" s="81" t="s">
        <v>152</v>
      </c>
      <c r="D291" s="81" t="s">
        <v>152</v>
      </c>
      <c r="E291" s="113" t="s">
        <v>172</v>
      </c>
      <c r="F291" s="106" t="s">
        <v>294</v>
      </c>
      <c r="G291" s="129">
        <v>0</v>
      </c>
    </row>
    <row r="292" spans="1:7" ht="15.75">
      <c r="A292" s="2" t="s">
        <v>438</v>
      </c>
      <c r="B292" s="28" t="s">
        <v>26</v>
      </c>
      <c r="C292" s="81" t="s">
        <v>152</v>
      </c>
      <c r="D292" s="81" t="s">
        <v>152</v>
      </c>
      <c r="E292" s="80" t="s">
        <v>440</v>
      </c>
      <c r="F292" s="106"/>
      <c r="G292" s="129">
        <f>G293</f>
        <v>79.8</v>
      </c>
    </row>
    <row r="293" spans="1:7" ht="15.75">
      <c r="A293" s="50" t="s">
        <v>173</v>
      </c>
      <c r="B293" s="28" t="s">
        <v>26</v>
      </c>
      <c r="C293" s="81" t="s">
        <v>152</v>
      </c>
      <c r="D293" s="81" t="s">
        <v>152</v>
      </c>
      <c r="E293" s="80" t="s">
        <v>442</v>
      </c>
      <c r="F293" s="106"/>
      <c r="G293" s="129">
        <f>G294</f>
        <v>79.8</v>
      </c>
    </row>
    <row r="294" spans="1:7" ht="31.5">
      <c r="A294" s="108" t="s">
        <v>560</v>
      </c>
      <c r="B294" s="28" t="s">
        <v>26</v>
      </c>
      <c r="C294" s="81" t="s">
        <v>152</v>
      </c>
      <c r="D294" s="81" t="s">
        <v>152</v>
      </c>
      <c r="E294" s="80" t="s">
        <v>442</v>
      </c>
      <c r="F294" s="106" t="s">
        <v>561</v>
      </c>
      <c r="G294" s="129">
        <f>80-0.2</f>
        <v>79.8</v>
      </c>
    </row>
    <row r="295" spans="1:7" ht="51" customHeight="1">
      <c r="A295" s="109" t="s">
        <v>175</v>
      </c>
      <c r="B295" s="28" t="s">
        <v>26</v>
      </c>
      <c r="C295" s="81" t="s">
        <v>152</v>
      </c>
      <c r="D295" s="81" t="s">
        <v>152</v>
      </c>
      <c r="E295" s="80" t="s">
        <v>443</v>
      </c>
      <c r="F295" s="106"/>
      <c r="G295" s="129">
        <f>G297+G300+G302</f>
        <v>26.5</v>
      </c>
    </row>
    <row r="296" spans="1:7" ht="31.5">
      <c r="A296" s="2" t="s">
        <v>444</v>
      </c>
      <c r="B296" s="28" t="s">
        <v>26</v>
      </c>
      <c r="C296" s="81" t="s">
        <v>152</v>
      </c>
      <c r="D296" s="81" t="s">
        <v>152</v>
      </c>
      <c r="E296" s="80" t="s">
        <v>446</v>
      </c>
      <c r="F296" s="106"/>
      <c r="G296" s="129">
        <f>G297</f>
        <v>10</v>
      </c>
    </row>
    <row r="297" spans="1:7" ht="32.25" customHeight="1">
      <c r="A297" s="50" t="s">
        <v>177</v>
      </c>
      <c r="B297" s="28" t="s">
        <v>26</v>
      </c>
      <c r="C297" s="81" t="s">
        <v>152</v>
      </c>
      <c r="D297" s="81" t="s">
        <v>152</v>
      </c>
      <c r="E297" s="80" t="s">
        <v>447</v>
      </c>
      <c r="F297" s="106"/>
      <c r="G297" s="129">
        <f>G298</f>
        <v>10</v>
      </c>
    </row>
    <row r="298" spans="1:7" ht="35.25" customHeight="1">
      <c r="A298" s="108" t="s">
        <v>560</v>
      </c>
      <c r="B298" s="28" t="s">
        <v>26</v>
      </c>
      <c r="C298" s="81" t="s">
        <v>152</v>
      </c>
      <c r="D298" s="81" t="s">
        <v>152</v>
      </c>
      <c r="E298" s="80" t="s">
        <v>447</v>
      </c>
      <c r="F298" s="106" t="s">
        <v>561</v>
      </c>
      <c r="G298" s="129">
        <v>10</v>
      </c>
    </row>
    <row r="299" spans="1:7" ht="35.25" customHeight="1">
      <c r="A299" s="2" t="s">
        <v>445</v>
      </c>
      <c r="B299" s="28" t="s">
        <v>26</v>
      </c>
      <c r="C299" s="81" t="s">
        <v>152</v>
      </c>
      <c r="D299" s="81" t="s">
        <v>152</v>
      </c>
      <c r="E299" s="80" t="s">
        <v>448</v>
      </c>
      <c r="F299" s="106"/>
      <c r="G299" s="129">
        <f>G300</f>
        <v>16.5</v>
      </c>
    </row>
    <row r="300" spans="1:7" ht="31.5">
      <c r="A300" s="50" t="s">
        <v>179</v>
      </c>
      <c r="B300" s="28" t="s">
        <v>26</v>
      </c>
      <c r="C300" s="81" t="s">
        <v>152</v>
      </c>
      <c r="D300" s="81" t="s">
        <v>152</v>
      </c>
      <c r="E300" s="80" t="s">
        <v>449</v>
      </c>
      <c r="F300" s="106"/>
      <c r="G300" s="129">
        <f>G301</f>
        <v>16.5</v>
      </c>
    </row>
    <row r="301" spans="1:7" ht="29.25" customHeight="1">
      <c r="A301" s="108" t="s">
        <v>560</v>
      </c>
      <c r="B301" s="28" t="s">
        <v>26</v>
      </c>
      <c r="C301" s="81" t="s">
        <v>152</v>
      </c>
      <c r="D301" s="81" t="s">
        <v>152</v>
      </c>
      <c r="E301" s="80" t="s">
        <v>449</v>
      </c>
      <c r="F301" s="106" t="s">
        <v>561</v>
      </c>
      <c r="G301" s="129">
        <v>16.5</v>
      </c>
    </row>
    <row r="302" spans="1:7" ht="31.5" hidden="1">
      <c r="A302" s="50" t="s">
        <v>181</v>
      </c>
      <c r="B302" s="28" t="s">
        <v>26</v>
      </c>
      <c r="C302" s="81" t="s">
        <v>152</v>
      </c>
      <c r="D302" s="81" t="s">
        <v>152</v>
      </c>
      <c r="E302" s="113" t="s">
        <v>182</v>
      </c>
      <c r="F302" s="106"/>
      <c r="G302" s="159">
        <f>G303</f>
        <v>0</v>
      </c>
    </row>
    <row r="303" spans="1:7" ht="31.5" hidden="1">
      <c r="A303" s="50" t="s">
        <v>99</v>
      </c>
      <c r="B303" s="28" t="s">
        <v>26</v>
      </c>
      <c r="C303" s="81" t="s">
        <v>152</v>
      </c>
      <c r="D303" s="81" t="s">
        <v>152</v>
      </c>
      <c r="E303" s="113" t="s">
        <v>182</v>
      </c>
      <c r="F303" s="106" t="s">
        <v>294</v>
      </c>
      <c r="G303" s="159">
        <v>0</v>
      </c>
    </row>
    <row r="304" spans="1:7" ht="15.75" hidden="1">
      <c r="A304" s="50"/>
      <c r="B304" s="28"/>
      <c r="C304" s="81" t="s">
        <v>152</v>
      </c>
      <c r="D304" s="81" t="s">
        <v>152</v>
      </c>
      <c r="E304" s="59" t="s">
        <v>523</v>
      </c>
      <c r="F304" s="106"/>
      <c r="G304" s="159"/>
    </row>
    <row r="305" spans="1:7" ht="15.75" hidden="1">
      <c r="A305" s="27" t="s">
        <v>103</v>
      </c>
      <c r="B305" s="28" t="s">
        <v>26</v>
      </c>
      <c r="C305" s="81" t="s">
        <v>152</v>
      </c>
      <c r="D305" s="81" t="s">
        <v>152</v>
      </c>
      <c r="E305" s="59" t="s">
        <v>522</v>
      </c>
      <c r="F305" s="106"/>
      <c r="G305" s="159">
        <f>G306</f>
        <v>0</v>
      </c>
    </row>
    <row r="306" spans="1:7" ht="15.75" hidden="1">
      <c r="A306" s="27" t="s">
        <v>341</v>
      </c>
      <c r="B306" s="28" t="s">
        <v>26</v>
      </c>
      <c r="C306" s="27"/>
      <c r="D306" s="127" t="s">
        <v>17</v>
      </c>
      <c r="E306" s="59" t="s">
        <v>342</v>
      </c>
      <c r="F306" s="59"/>
      <c r="G306" s="159">
        <f>G307</f>
        <v>0</v>
      </c>
    </row>
    <row r="307" spans="1:7" ht="31.5" hidden="1">
      <c r="A307" s="27" t="s">
        <v>99</v>
      </c>
      <c r="B307" s="28" t="s">
        <v>26</v>
      </c>
      <c r="C307" s="27"/>
      <c r="D307" s="127" t="s">
        <v>17</v>
      </c>
      <c r="E307" s="59" t="s">
        <v>342</v>
      </c>
      <c r="F307" s="59">
        <v>244</v>
      </c>
      <c r="G307" s="159">
        <v>0</v>
      </c>
    </row>
    <row r="308" spans="1:7" ht="21.75" customHeight="1">
      <c r="A308" s="104" t="s">
        <v>318</v>
      </c>
      <c r="B308" s="25" t="s">
        <v>26</v>
      </c>
      <c r="C308" s="77" t="s">
        <v>197</v>
      </c>
      <c r="D308" s="77" t="s">
        <v>551</v>
      </c>
      <c r="E308" s="105"/>
      <c r="F308" s="105"/>
      <c r="G308" s="133">
        <f>G309</f>
        <v>27819.500000000004</v>
      </c>
    </row>
    <row r="309" spans="1:7" ht="21" customHeight="1">
      <c r="A309" s="50" t="s">
        <v>6</v>
      </c>
      <c r="B309" s="28" t="s">
        <v>26</v>
      </c>
      <c r="C309" s="81" t="s">
        <v>197</v>
      </c>
      <c r="D309" s="81" t="s">
        <v>88</v>
      </c>
      <c r="E309" s="106"/>
      <c r="F309" s="106"/>
      <c r="G309" s="129">
        <f>G310+G353</f>
        <v>27819.500000000004</v>
      </c>
    </row>
    <row r="310" spans="1:7" ht="31.5">
      <c r="A310" s="50" t="s">
        <v>360</v>
      </c>
      <c r="B310" s="28" t="s">
        <v>26</v>
      </c>
      <c r="C310" s="81" t="s">
        <v>197</v>
      </c>
      <c r="D310" s="81" t="s">
        <v>88</v>
      </c>
      <c r="E310" s="86" t="s">
        <v>454</v>
      </c>
      <c r="F310" s="106"/>
      <c r="G310" s="129">
        <f>G311+G331+G342</f>
        <v>26814.900000000005</v>
      </c>
    </row>
    <row r="311" spans="1:7" ht="15.75">
      <c r="A311" s="109" t="s">
        <v>195</v>
      </c>
      <c r="B311" s="28" t="s">
        <v>26</v>
      </c>
      <c r="C311" s="81" t="s">
        <v>197</v>
      </c>
      <c r="D311" s="81" t="s">
        <v>88</v>
      </c>
      <c r="E311" s="86" t="s">
        <v>455</v>
      </c>
      <c r="F311" s="106"/>
      <c r="G311" s="129">
        <f>G312+G319+G323+G326</f>
        <v>26484.500000000004</v>
      </c>
    </row>
    <row r="312" spans="1:7" ht="31.5">
      <c r="A312" s="2" t="s">
        <v>459</v>
      </c>
      <c r="B312" s="28" t="s">
        <v>26</v>
      </c>
      <c r="C312" s="81" t="s">
        <v>197</v>
      </c>
      <c r="D312" s="81" t="s">
        <v>88</v>
      </c>
      <c r="E312" s="86" t="s">
        <v>456</v>
      </c>
      <c r="F312" s="106"/>
      <c r="G312" s="129">
        <f>G313+G316</f>
        <v>24062</v>
      </c>
    </row>
    <row r="313" spans="1:7" ht="31.5">
      <c r="A313" s="50" t="s">
        <v>198</v>
      </c>
      <c r="B313" s="28" t="s">
        <v>26</v>
      </c>
      <c r="C313" s="81" t="s">
        <v>197</v>
      </c>
      <c r="D313" s="81" t="s">
        <v>88</v>
      </c>
      <c r="E313" s="80" t="s">
        <v>457</v>
      </c>
      <c r="F313" s="106"/>
      <c r="G313" s="129">
        <f>G314+G315</f>
        <v>23559.9</v>
      </c>
    </row>
    <row r="314" spans="1:7" ht="15.75">
      <c r="A314" s="50" t="s">
        <v>564</v>
      </c>
      <c r="B314" s="28" t="s">
        <v>26</v>
      </c>
      <c r="C314" s="81" t="s">
        <v>197</v>
      </c>
      <c r="D314" s="81" t="s">
        <v>88</v>
      </c>
      <c r="E314" s="80" t="s">
        <v>457</v>
      </c>
      <c r="F314" s="106" t="s">
        <v>565</v>
      </c>
      <c r="G314" s="129">
        <f>18150.2-9-1192.3-9</f>
        <v>16939.9</v>
      </c>
    </row>
    <row r="315" spans="1:7" ht="28.5" customHeight="1">
      <c r="A315" s="108" t="s">
        <v>560</v>
      </c>
      <c r="B315" s="28" t="s">
        <v>26</v>
      </c>
      <c r="C315" s="81" t="s">
        <v>197</v>
      </c>
      <c r="D315" s="81" t="s">
        <v>88</v>
      </c>
      <c r="E315" s="80" t="s">
        <v>457</v>
      </c>
      <c r="F315" s="106" t="s">
        <v>561</v>
      </c>
      <c r="G315" s="129">
        <f>6406.7-507.3+1192.3-471.7</f>
        <v>6620</v>
      </c>
    </row>
    <row r="316" spans="1:7" ht="28.5" customHeight="1">
      <c r="A316" s="9" t="s">
        <v>627</v>
      </c>
      <c r="B316" s="28" t="s">
        <v>26</v>
      </c>
      <c r="C316" s="81" t="s">
        <v>197</v>
      </c>
      <c r="D316" s="81" t="s">
        <v>88</v>
      </c>
      <c r="E316" s="80" t="s">
        <v>626</v>
      </c>
      <c r="F316" s="106"/>
      <c r="G316" s="129">
        <f>G317</f>
        <v>502.1</v>
      </c>
    </row>
    <row r="317" spans="1:7" ht="28.5" customHeight="1">
      <c r="A317" s="50" t="s">
        <v>564</v>
      </c>
      <c r="B317" s="28" t="s">
        <v>26</v>
      </c>
      <c r="C317" s="81" t="s">
        <v>197</v>
      </c>
      <c r="D317" s="81" t="s">
        <v>88</v>
      </c>
      <c r="E317" s="80" t="s">
        <v>626</v>
      </c>
      <c r="F317" s="106" t="s">
        <v>565</v>
      </c>
      <c r="G317" s="129">
        <v>502.1</v>
      </c>
    </row>
    <row r="318" spans="1:7" ht="15.75">
      <c r="A318" s="2" t="s">
        <v>458</v>
      </c>
      <c r="B318" s="28" t="s">
        <v>26</v>
      </c>
      <c r="C318" s="81" t="s">
        <v>197</v>
      </c>
      <c r="D318" s="81" t="s">
        <v>88</v>
      </c>
      <c r="E318" s="86" t="s">
        <v>461</v>
      </c>
      <c r="F318" s="106"/>
      <c r="G318" s="129">
        <f>G319</f>
        <v>160.9</v>
      </c>
    </row>
    <row r="319" spans="1:7" ht="32.25" customHeight="1">
      <c r="A319" s="50" t="s">
        <v>595</v>
      </c>
      <c r="B319" s="28" t="s">
        <v>26</v>
      </c>
      <c r="C319" s="81" t="s">
        <v>197</v>
      </c>
      <c r="D319" s="81" t="s">
        <v>88</v>
      </c>
      <c r="E319" s="59" t="s">
        <v>462</v>
      </c>
      <c r="F319" s="106"/>
      <c r="G319" s="129">
        <f>G321+G320</f>
        <v>160.9</v>
      </c>
    </row>
    <row r="320" spans="1:7" ht="16.5" customHeight="1">
      <c r="A320" s="50" t="s">
        <v>123</v>
      </c>
      <c r="B320" s="28" t="s">
        <v>26</v>
      </c>
      <c r="C320" s="81" t="s">
        <v>197</v>
      </c>
      <c r="D320" s="81" t="s">
        <v>88</v>
      </c>
      <c r="E320" s="59" t="s">
        <v>462</v>
      </c>
      <c r="F320" s="106" t="s">
        <v>306</v>
      </c>
      <c r="G320" s="129">
        <v>0</v>
      </c>
    </row>
    <row r="321" spans="1:7" ht="31.5">
      <c r="A321" s="108" t="s">
        <v>560</v>
      </c>
      <c r="B321" s="28" t="s">
        <v>26</v>
      </c>
      <c r="C321" s="81" t="s">
        <v>197</v>
      </c>
      <c r="D321" s="81" t="s">
        <v>88</v>
      </c>
      <c r="E321" s="59" t="s">
        <v>462</v>
      </c>
      <c r="F321" s="106" t="s">
        <v>561</v>
      </c>
      <c r="G321" s="129">
        <f>488.3-488.3+25.9+135</f>
        <v>160.9</v>
      </c>
    </row>
    <row r="322" spans="1:7" ht="15.75">
      <c r="A322" s="2" t="s">
        <v>463</v>
      </c>
      <c r="B322" s="28" t="s">
        <v>26</v>
      </c>
      <c r="C322" s="81" t="s">
        <v>197</v>
      </c>
      <c r="D322" s="81" t="s">
        <v>88</v>
      </c>
      <c r="E322" s="86" t="s">
        <v>546</v>
      </c>
      <c r="F322" s="106"/>
      <c r="G322" s="129">
        <f>G323</f>
        <v>692.2</v>
      </c>
    </row>
    <row r="323" spans="1:7" ht="15.75">
      <c r="A323" s="50" t="s">
        <v>594</v>
      </c>
      <c r="B323" s="28" t="s">
        <v>26</v>
      </c>
      <c r="C323" s="81" t="s">
        <v>197</v>
      </c>
      <c r="D323" s="81" t="s">
        <v>88</v>
      </c>
      <c r="E323" s="59" t="s">
        <v>464</v>
      </c>
      <c r="F323" s="106"/>
      <c r="G323" s="129">
        <f>G324+G325</f>
        <v>692.2</v>
      </c>
    </row>
    <row r="324" spans="1:7" ht="28.5" customHeight="1">
      <c r="A324" s="108" t="s">
        <v>560</v>
      </c>
      <c r="B324" s="28" t="s">
        <v>26</v>
      </c>
      <c r="C324" s="81" t="s">
        <v>197</v>
      </c>
      <c r="D324" s="81" t="s">
        <v>88</v>
      </c>
      <c r="E324" s="59" t="s">
        <v>464</v>
      </c>
      <c r="F324" s="106" t="s">
        <v>561</v>
      </c>
      <c r="G324" s="129">
        <f>241.5+400.7+50</f>
        <v>692.2</v>
      </c>
    </row>
    <row r="325" spans="1:7" ht="31.5" hidden="1">
      <c r="A325" s="50" t="s">
        <v>99</v>
      </c>
      <c r="B325" s="28" t="s">
        <v>26</v>
      </c>
      <c r="C325" s="81" t="s">
        <v>197</v>
      </c>
      <c r="D325" s="81" t="s">
        <v>88</v>
      </c>
      <c r="E325" s="106" t="s">
        <v>205</v>
      </c>
      <c r="F325" s="106" t="s">
        <v>294</v>
      </c>
      <c r="G325" s="159">
        <v>0</v>
      </c>
    </row>
    <row r="326" spans="1:7" ht="31.5">
      <c r="A326" s="2" t="s">
        <v>460</v>
      </c>
      <c r="B326" s="28" t="s">
        <v>26</v>
      </c>
      <c r="C326" s="81" t="s">
        <v>197</v>
      </c>
      <c r="D326" s="81" t="s">
        <v>88</v>
      </c>
      <c r="E326" s="86" t="s">
        <v>465</v>
      </c>
      <c r="F326" s="106"/>
      <c r="G326" s="129">
        <f>G327+G329</f>
        <v>1569.4</v>
      </c>
    </row>
    <row r="327" spans="1:7" ht="15.75">
      <c r="A327" s="9" t="s">
        <v>320</v>
      </c>
      <c r="B327" s="28" t="s">
        <v>26</v>
      </c>
      <c r="C327" s="81" t="s">
        <v>197</v>
      </c>
      <c r="D327" s="81" t="s">
        <v>88</v>
      </c>
      <c r="E327" s="59" t="s">
        <v>466</v>
      </c>
      <c r="F327" s="106"/>
      <c r="G327" s="129">
        <f>G328</f>
        <v>784.7</v>
      </c>
    </row>
    <row r="328" spans="1:7" ht="34.5" customHeight="1">
      <c r="A328" s="108" t="s">
        <v>560</v>
      </c>
      <c r="B328" s="28" t="s">
        <v>26</v>
      </c>
      <c r="C328" s="81" t="s">
        <v>197</v>
      </c>
      <c r="D328" s="81" t="s">
        <v>88</v>
      </c>
      <c r="E328" s="59" t="s">
        <v>466</v>
      </c>
      <c r="F328" s="106" t="s">
        <v>561</v>
      </c>
      <c r="G328" s="129">
        <v>784.7</v>
      </c>
    </row>
    <row r="329" spans="1:7" ht="34.5" customHeight="1">
      <c r="A329" s="108" t="s">
        <v>579</v>
      </c>
      <c r="B329" s="28" t="s">
        <v>26</v>
      </c>
      <c r="C329" s="81" t="s">
        <v>197</v>
      </c>
      <c r="D329" s="81" t="s">
        <v>88</v>
      </c>
      <c r="E329" s="59" t="s">
        <v>580</v>
      </c>
      <c r="F329" s="106"/>
      <c r="G329" s="129">
        <f>G330</f>
        <v>784.7</v>
      </c>
    </row>
    <row r="330" spans="1:7" ht="34.5" customHeight="1">
      <c r="A330" s="108" t="s">
        <v>560</v>
      </c>
      <c r="B330" s="28" t="s">
        <v>26</v>
      </c>
      <c r="C330" s="81" t="s">
        <v>197</v>
      </c>
      <c r="D330" s="81" t="s">
        <v>88</v>
      </c>
      <c r="E330" s="59" t="s">
        <v>580</v>
      </c>
      <c r="F330" s="106" t="s">
        <v>561</v>
      </c>
      <c r="G330" s="129">
        <v>784.7</v>
      </c>
    </row>
    <row r="331" spans="1:7" ht="47.25">
      <c r="A331" s="109" t="s">
        <v>210</v>
      </c>
      <c r="B331" s="28" t="s">
        <v>26</v>
      </c>
      <c r="C331" s="81" t="s">
        <v>197</v>
      </c>
      <c r="D331" s="81" t="s">
        <v>88</v>
      </c>
      <c r="E331" s="80" t="s">
        <v>467</v>
      </c>
      <c r="F331" s="106"/>
      <c r="G331" s="129">
        <f>G333+G337+G340</f>
        <v>122.5</v>
      </c>
    </row>
    <row r="332" spans="1:7" ht="30" customHeight="1">
      <c r="A332" s="2" t="s">
        <v>468</v>
      </c>
      <c r="B332" s="28" t="s">
        <v>26</v>
      </c>
      <c r="C332" s="81" t="s">
        <v>197</v>
      </c>
      <c r="D332" s="81" t="s">
        <v>88</v>
      </c>
      <c r="E332" s="80" t="s">
        <v>469</v>
      </c>
      <c r="F332" s="106"/>
      <c r="G332" s="129">
        <f>G333</f>
        <v>41.8</v>
      </c>
    </row>
    <row r="333" spans="1:7" ht="15.75">
      <c r="A333" s="110" t="s">
        <v>212</v>
      </c>
      <c r="B333" s="28" t="s">
        <v>26</v>
      </c>
      <c r="C333" s="81" t="s">
        <v>197</v>
      </c>
      <c r="D333" s="81" t="s">
        <v>88</v>
      </c>
      <c r="E333" s="80" t="s">
        <v>470</v>
      </c>
      <c r="F333" s="106"/>
      <c r="G333" s="129">
        <f>G334+G335</f>
        <v>41.8</v>
      </c>
    </row>
    <row r="334" spans="1:7" ht="17.25" customHeight="1">
      <c r="A334" s="50" t="s">
        <v>564</v>
      </c>
      <c r="B334" s="28" t="s">
        <v>26</v>
      </c>
      <c r="C334" s="81" t="s">
        <v>197</v>
      </c>
      <c r="D334" s="81" t="s">
        <v>88</v>
      </c>
      <c r="E334" s="80" t="s">
        <v>470</v>
      </c>
      <c r="F334" s="106" t="s">
        <v>565</v>
      </c>
      <c r="G334" s="129">
        <f>5-4</f>
        <v>1</v>
      </c>
    </row>
    <row r="335" spans="1:7" ht="33" customHeight="1">
      <c r="A335" s="108" t="s">
        <v>560</v>
      </c>
      <c r="B335" s="28" t="s">
        <v>26</v>
      </c>
      <c r="C335" s="81" t="s">
        <v>197</v>
      </c>
      <c r="D335" s="81" t="s">
        <v>88</v>
      </c>
      <c r="E335" s="80" t="s">
        <v>470</v>
      </c>
      <c r="F335" s="106" t="s">
        <v>561</v>
      </c>
      <c r="G335" s="129">
        <f>56.6-15.8</f>
        <v>40.8</v>
      </c>
    </row>
    <row r="336" spans="1:7" ht="31.5">
      <c r="A336" s="2" t="s">
        <v>471</v>
      </c>
      <c r="B336" s="28" t="s">
        <v>26</v>
      </c>
      <c r="C336" s="81" t="s">
        <v>197</v>
      </c>
      <c r="D336" s="81" t="s">
        <v>88</v>
      </c>
      <c r="E336" s="80" t="s">
        <v>472</v>
      </c>
      <c r="F336" s="106"/>
      <c r="G336" s="129">
        <f>G337</f>
        <v>20</v>
      </c>
    </row>
    <row r="337" spans="1:7" ht="19.5" customHeight="1">
      <c r="A337" s="110" t="s">
        <v>214</v>
      </c>
      <c r="B337" s="28" t="s">
        <v>26</v>
      </c>
      <c r="C337" s="81" t="s">
        <v>197</v>
      </c>
      <c r="D337" s="81" t="s">
        <v>88</v>
      </c>
      <c r="E337" s="80" t="s">
        <v>473</v>
      </c>
      <c r="F337" s="106"/>
      <c r="G337" s="129">
        <f>G338</f>
        <v>20</v>
      </c>
    </row>
    <row r="338" spans="1:7" ht="31.5">
      <c r="A338" s="108" t="s">
        <v>560</v>
      </c>
      <c r="B338" s="28" t="s">
        <v>26</v>
      </c>
      <c r="C338" s="81" t="s">
        <v>197</v>
      </c>
      <c r="D338" s="81" t="s">
        <v>88</v>
      </c>
      <c r="E338" s="80" t="s">
        <v>473</v>
      </c>
      <c r="F338" s="106" t="s">
        <v>561</v>
      </c>
      <c r="G338" s="129">
        <v>20</v>
      </c>
    </row>
    <row r="339" spans="1:7" ht="15.75">
      <c r="A339" s="2" t="s">
        <v>463</v>
      </c>
      <c r="B339" s="28" t="s">
        <v>26</v>
      </c>
      <c r="C339" s="81" t="s">
        <v>197</v>
      </c>
      <c r="D339" s="81" t="s">
        <v>88</v>
      </c>
      <c r="E339" s="80" t="s">
        <v>474</v>
      </c>
      <c r="F339" s="106"/>
      <c r="G339" s="129">
        <f>G340</f>
        <v>60.7</v>
      </c>
    </row>
    <row r="340" spans="1:7" ht="15.75">
      <c r="A340" s="118" t="s">
        <v>124</v>
      </c>
      <c r="B340" s="28" t="s">
        <v>26</v>
      </c>
      <c r="C340" s="81" t="s">
        <v>197</v>
      </c>
      <c r="D340" s="81" t="s">
        <v>88</v>
      </c>
      <c r="E340" s="80" t="s">
        <v>475</v>
      </c>
      <c r="F340" s="106"/>
      <c r="G340" s="129">
        <f>G341</f>
        <v>60.7</v>
      </c>
    </row>
    <row r="341" spans="1:7" ht="30" customHeight="1">
      <c r="A341" s="108" t="s">
        <v>560</v>
      </c>
      <c r="B341" s="28" t="s">
        <v>26</v>
      </c>
      <c r="C341" s="81" t="s">
        <v>197</v>
      </c>
      <c r="D341" s="81" t="s">
        <v>88</v>
      </c>
      <c r="E341" s="80" t="s">
        <v>475</v>
      </c>
      <c r="F341" s="106" t="s">
        <v>561</v>
      </c>
      <c r="G341" s="66">
        <f>40.9+19.8</f>
        <v>60.7</v>
      </c>
    </row>
    <row r="342" spans="1:7" ht="48.75" customHeight="1">
      <c r="A342" s="109" t="s">
        <v>217</v>
      </c>
      <c r="B342" s="28" t="s">
        <v>26</v>
      </c>
      <c r="C342" s="81" t="s">
        <v>197</v>
      </c>
      <c r="D342" s="81" t="s">
        <v>88</v>
      </c>
      <c r="E342" s="80" t="s">
        <v>478</v>
      </c>
      <c r="F342" s="106"/>
      <c r="G342" s="129">
        <f>G344+G348+G351</f>
        <v>207.9</v>
      </c>
    </row>
    <row r="343" spans="1:7" ht="16.5" customHeight="1">
      <c r="A343" s="2" t="s">
        <v>477</v>
      </c>
      <c r="B343" s="28" t="s">
        <v>26</v>
      </c>
      <c r="C343" s="81" t="s">
        <v>197</v>
      </c>
      <c r="D343" s="81" t="s">
        <v>88</v>
      </c>
      <c r="E343" s="80" t="s">
        <v>479</v>
      </c>
      <c r="F343" s="106"/>
      <c r="G343" s="129">
        <f>G344</f>
        <v>71.9</v>
      </c>
    </row>
    <row r="344" spans="1:7" ht="15.75">
      <c r="A344" s="118" t="s">
        <v>219</v>
      </c>
      <c r="B344" s="28" t="s">
        <v>26</v>
      </c>
      <c r="C344" s="81" t="s">
        <v>197</v>
      </c>
      <c r="D344" s="81" t="s">
        <v>88</v>
      </c>
      <c r="E344" s="80" t="s">
        <v>480</v>
      </c>
      <c r="F344" s="106"/>
      <c r="G344" s="129">
        <f>G345+G346</f>
        <v>71.9</v>
      </c>
    </row>
    <row r="345" spans="1:7" ht="15.75">
      <c r="A345" s="50" t="s">
        <v>564</v>
      </c>
      <c r="B345" s="28" t="s">
        <v>26</v>
      </c>
      <c r="C345" s="81" t="s">
        <v>197</v>
      </c>
      <c r="D345" s="81" t="s">
        <v>88</v>
      </c>
      <c r="E345" s="80" t="s">
        <v>480</v>
      </c>
      <c r="F345" s="106" t="s">
        <v>565</v>
      </c>
      <c r="G345" s="129">
        <v>12</v>
      </c>
    </row>
    <row r="346" spans="1:7" ht="35.25" customHeight="1">
      <c r="A346" s="108" t="s">
        <v>560</v>
      </c>
      <c r="B346" s="28" t="s">
        <v>26</v>
      </c>
      <c r="C346" s="81" t="s">
        <v>197</v>
      </c>
      <c r="D346" s="81" t="s">
        <v>88</v>
      </c>
      <c r="E346" s="80" t="s">
        <v>480</v>
      </c>
      <c r="F346" s="106" t="s">
        <v>561</v>
      </c>
      <c r="G346" s="129">
        <v>59.9</v>
      </c>
    </row>
    <row r="347" spans="1:7" ht="31.5">
      <c r="A347" s="2" t="s">
        <v>476</v>
      </c>
      <c r="B347" s="28" t="s">
        <v>26</v>
      </c>
      <c r="C347" s="81" t="s">
        <v>197</v>
      </c>
      <c r="D347" s="81" t="s">
        <v>88</v>
      </c>
      <c r="E347" s="80" t="s">
        <v>481</v>
      </c>
      <c r="F347" s="106"/>
      <c r="G347" s="129">
        <f>G348</f>
        <v>18</v>
      </c>
    </row>
    <row r="348" spans="1:7" ht="19.5" customHeight="1">
      <c r="A348" s="118" t="s">
        <v>221</v>
      </c>
      <c r="B348" s="28" t="s">
        <v>26</v>
      </c>
      <c r="C348" s="81" t="s">
        <v>197</v>
      </c>
      <c r="D348" s="81" t="s">
        <v>88</v>
      </c>
      <c r="E348" s="80" t="s">
        <v>482</v>
      </c>
      <c r="F348" s="106"/>
      <c r="G348" s="129">
        <f>G349</f>
        <v>18</v>
      </c>
    </row>
    <row r="349" spans="1:7" ht="31.5">
      <c r="A349" s="108" t="s">
        <v>560</v>
      </c>
      <c r="B349" s="28" t="s">
        <v>26</v>
      </c>
      <c r="C349" s="81" t="s">
        <v>197</v>
      </c>
      <c r="D349" s="81" t="s">
        <v>88</v>
      </c>
      <c r="E349" s="80" t="s">
        <v>482</v>
      </c>
      <c r="F349" s="106" t="s">
        <v>561</v>
      </c>
      <c r="G349" s="129">
        <v>18</v>
      </c>
    </row>
    <row r="350" spans="1:7" ht="15.75">
      <c r="A350" s="2" t="s">
        <v>463</v>
      </c>
      <c r="B350" s="28" t="s">
        <v>26</v>
      </c>
      <c r="C350" s="81" t="s">
        <v>197</v>
      </c>
      <c r="D350" s="81" t="s">
        <v>88</v>
      </c>
      <c r="E350" s="80" t="s">
        <v>483</v>
      </c>
      <c r="F350" s="106"/>
      <c r="G350" s="129">
        <f>G351</f>
        <v>118</v>
      </c>
    </row>
    <row r="351" spans="1:7" ht="15.75">
      <c r="A351" s="110" t="s">
        <v>594</v>
      </c>
      <c r="B351" s="28" t="s">
        <v>26</v>
      </c>
      <c r="C351" s="81" t="s">
        <v>197</v>
      </c>
      <c r="D351" s="81" t="s">
        <v>88</v>
      </c>
      <c r="E351" s="80" t="s">
        <v>484</v>
      </c>
      <c r="F351" s="106"/>
      <c r="G351" s="129">
        <f>G352</f>
        <v>118</v>
      </c>
    </row>
    <row r="352" spans="1:7" ht="33.75" customHeight="1">
      <c r="A352" s="108" t="s">
        <v>560</v>
      </c>
      <c r="B352" s="28" t="s">
        <v>26</v>
      </c>
      <c r="C352" s="81" t="s">
        <v>197</v>
      </c>
      <c r="D352" s="81" t="s">
        <v>88</v>
      </c>
      <c r="E352" s="80" t="s">
        <v>484</v>
      </c>
      <c r="F352" s="106" t="s">
        <v>561</v>
      </c>
      <c r="G352" s="129">
        <v>118</v>
      </c>
    </row>
    <row r="353" spans="1:7" ht="17.25" customHeight="1">
      <c r="A353" s="27" t="s">
        <v>103</v>
      </c>
      <c r="B353" s="28" t="s">
        <v>26</v>
      </c>
      <c r="C353" s="81" t="s">
        <v>197</v>
      </c>
      <c r="D353" s="81" t="s">
        <v>88</v>
      </c>
      <c r="E353" s="59" t="s">
        <v>522</v>
      </c>
      <c r="F353" s="106"/>
      <c r="G353" s="129">
        <f>G354</f>
        <v>1004.6</v>
      </c>
    </row>
    <row r="354" spans="1:7" ht="18" customHeight="1">
      <c r="A354" s="27" t="s">
        <v>103</v>
      </c>
      <c r="B354" s="28" t="s">
        <v>26</v>
      </c>
      <c r="C354" s="81" t="s">
        <v>197</v>
      </c>
      <c r="D354" s="81" t="s">
        <v>88</v>
      </c>
      <c r="E354" s="80" t="s">
        <v>521</v>
      </c>
      <c r="F354" s="106"/>
      <c r="G354" s="129">
        <f>G355</f>
        <v>1004.6</v>
      </c>
    </row>
    <row r="355" spans="1:7" ht="17.25" customHeight="1">
      <c r="A355" s="9" t="s">
        <v>602</v>
      </c>
      <c r="B355" s="28" t="s">
        <v>26</v>
      </c>
      <c r="C355" s="81" t="s">
        <v>197</v>
      </c>
      <c r="D355" s="81" t="s">
        <v>88</v>
      </c>
      <c r="E355" s="80" t="s">
        <v>603</v>
      </c>
      <c r="F355" s="106"/>
      <c r="G355" s="129">
        <f>G356+G357</f>
        <v>1004.6</v>
      </c>
    </row>
    <row r="356" spans="1:7" ht="17.25" customHeight="1">
      <c r="A356" s="50" t="s">
        <v>564</v>
      </c>
      <c r="B356" s="28" t="s">
        <v>26</v>
      </c>
      <c r="C356" s="81" t="s">
        <v>197</v>
      </c>
      <c r="D356" s="81" t="s">
        <v>88</v>
      </c>
      <c r="E356" s="80" t="s">
        <v>603</v>
      </c>
      <c r="F356" s="106" t="s">
        <v>565</v>
      </c>
      <c r="G356" s="129">
        <v>990.6</v>
      </c>
    </row>
    <row r="357" spans="1:7" ht="20.25" customHeight="1">
      <c r="A357" s="27" t="s">
        <v>100</v>
      </c>
      <c r="B357" s="28" t="s">
        <v>26</v>
      </c>
      <c r="C357" s="81" t="s">
        <v>197</v>
      </c>
      <c r="D357" s="81" t="s">
        <v>88</v>
      </c>
      <c r="E357" s="80" t="s">
        <v>603</v>
      </c>
      <c r="F357" s="106" t="s">
        <v>559</v>
      </c>
      <c r="G357" s="129">
        <v>14</v>
      </c>
    </row>
    <row r="358" spans="1:7" ht="23.25" customHeight="1">
      <c r="A358" s="104" t="s">
        <v>314</v>
      </c>
      <c r="B358" s="25" t="s">
        <v>26</v>
      </c>
      <c r="C358" s="77" t="s">
        <v>190</v>
      </c>
      <c r="D358" s="77" t="s">
        <v>551</v>
      </c>
      <c r="E358" s="106"/>
      <c r="F358" s="106"/>
      <c r="G358" s="133">
        <f>G359</f>
        <v>64</v>
      </c>
    </row>
    <row r="359" spans="1:7" ht="15.75">
      <c r="A359" s="50" t="s">
        <v>7</v>
      </c>
      <c r="B359" s="28" t="s">
        <v>26</v>
      </c>
      <c r="C359" s="81" t="s">
        <v>190</v>
      </c>
      <c r="D359" s="81" t="s">
        <v>89</v>
      </c>
      <c r="E359" s="106"/>
      <c r="F359" s="106"/>
      <c r="G359" s="129">
        <f>G360+G363</f>
        <v>64</v>
      </c>
    </row>
    <row r="360" spans="1:7" ht="47.25" hidden="1">
      <c r="A360" s="110" t="s">
        <v>358</v>
      </c>
      <c r="B360" s="28" t="s">
        <v>26</v>
      </c>
      <c r="C360" s="81" t="s">
        <v>190</v>
      </c>
      <c r="D360" s="81" t="s">
        <v>89</v>
      </c>
      <c r="E360" s="113" t="s">
        <v>125</v>
      </c>
      <c r="F360" s="106"/>
      <c r="G360" s="129">
        <f>G361</f>
        <v>0</v>
      </c>
    </row>
    <row r="361" spans="1:7" ht="51.75" customHeight="1" hidden="1">
      <c r="A361" s="50" t="s">
        <v>321</v>
      </c>
      <c r="B361" s="28" t="s">
        <v>26</v>
      </c>
      <c r="C361" s="81" t="s">
        <v>190</v>
      </c>
      <c r="D361" s="81" t="s">
        <v>89</v>
      </c>
      <c r="E361" s="113" t="s">
        <v>183</v>
      </c>
      <c r="F361" s="106"/>
      <c r="G361" s="129">
        <f>G362</f>
        <v>0</v>
      </c>
    </row>
    <row r="362" spans="1:7" ht="31.5" hidden="1">
      <c r="A362" s="50" t="s">
        <v>191</v>
      </c>
      <c r="B362" s="28" t="s">
        <v>26</v>
      </c>
      <c r="C362" s="81" t="s">
        <v>190</v>
      </c>
      <c r="D362" s="81" t="s">
        <v>89</v>
      </c>
      <c r="E362" s="113" t="s">
        <v>192</v>
      </c>
      <c r="F362" s="106" t="s">
        <v>294</v>
      </c>
      <c r="G362" s="129">
        <v>0</v>
      </c>
    </row>
    <row r="363" spans="1:7" ht="47.25">
      <c r="A363" s="108" t="s">
        <v>101</v>
      </c>
      <c r="B363" s="28" t="s">
        <v>26</v>
      </c>
      <c r="C363" s="81" t="s">
        <v>190</v>
      </c>
      <c r="D363" s="81" t="s">
        <v>89</v>
      </c>
      <c r="E363" s="59" t="s">
        <v>523</v>
      </c>
      <c r="F363" s="106"/>
      <c r="G363" s="129">
        <f>G364</f>
        <v>64</v>
      </c>
    </row>
    <row r="364" spans="1:7" ht="15.75">
      <c r="A364" s="108" t="s">
        <v>103</v>
      </c>
      <c r="B364" s="28" t="s">
        <v>26</v>
      </c>
      <c r="C364" s="81" t="s">
        <v>190</v>
      </c>
      <c r="D364" s="81" t="s">
        <v>89</v>
      </c>
      <c r="E364" s="59" t="s">
        <v>522</v>
      </c>
      <c r="F364" s="106"/>
      <c r="G364" s="129">
        <f>G366</f>
        <v>64</v>
      </c>
    </row>
    <row r="365" spans="1:7" ht="15.75">
      <c r="A365" s="108" t="s">
        <v>103</v>
      </c>
      <c r="B365" s="28" t="s">
        <v>26</v>
      </c>
      <c r="C365" s="81" t="s">
        <v>190</v>
      </c>
      <c r="D365" s="81" t="s">
        <v>89</v>
      </c>
      <c r="E365" s="80" t="s">
        <v>521</v>
      </c>
      <c r="F365" s="106"/>
      <c r="G365" s="129">
        <f>G366</f>
        <v>64</v>
      </c>
    </row>
    <row r="366" spans="1:7" ht="66" customHeight="1">
      <c r="A366" s="50" t="s">
        <v>282</v>
      </c>
      <c r="B366" s="28" t="s">
        <v>26</v>
      </c>
      <c r="C366" s="81" t="s">
        <v>190</v>
      </c>
      <c r="D366" s="81" t="s">
        <v>89</v>
      </c>
      <c r="E366" s="59" t="s">
        <v>532</v>
      </c>
      <c r="F366" s="106"/>
      <c r="G366" s="129">
        <f>G367</f>
        <v>64</v>
      </c>
    </row>
    <row r="367" spans="1:7" ht="33" customHeight="1">
      <c r="A367" s="50" t="s">
        <v>566</v>
      </c>
      <c r="B367" s="28" t="s">
        <v>26</v>
      </c>
      <c r="C367" s="81" t="s">
        <v>190</v>
      </c>
      <c r="D367" s="81" t="s">
        <v>89</v>
      </c>
      <c r="E367" s="59" t="s">
        <v>532</v>
      </c>
      <c r="F367" s="106" t="s">
        <v>567</v>
      </c>
      <c r="G367" s="129">
        <v>64</v>
      </c>
    </row>
    <row r="368" spans="1:7" ht="15.75">
      <c r="A368" s="104" t="s">
        <v>319</v>
      </c>
      <c r="B368" s="25" t="s">
        <v>26</v>
      </c>
      <c r="C368" s="77" t="s">
        <v>143</v>
      </c>
      <c r="D368" s="77" t="s">
        <v>551</v>
      </c>
      <c r="E368" s="121"/>
      <c r="F368" s="105"/>
      <c r="G368" s="133">
        <f>G369</f>
        <v>485</v>
      </c>
    </row>
    <row r="369" spans="1:7" ht="15.75">
      <c r="A369" s="122" t="s">
        <v>28</v>
      </c>
      <c r="B369" s="28" t="s">
        <v>26</v>
      </c>
      <c r="C369" s="81" t="s">
        <v>143</v>
      </c>
      <c r="D369" s="81" t="s">
        <v>111</v>
      </c>
      <c r="E369" s="106"/>
      <c r="F369" s="106"/>
      <c r="G369" s="129">
        <f>G370+G382</f>
        <v>485</v>
      </c>
    </row>
    <row r="370" spans="1:7" ht="50.25" customHeight="1">
      <c r="A370" s="50" t="s">
        <v>358</v>
      </c>
      <c r="B370" s="28" t="s">
        <v>26</v>
      </c>
      <c r="C370" s="81" t="s">
        <v>143</v>
      </c>
      <c r="D370" s="81" t="s">
        <v>111</v>
      </c>
      <c r="E370" s="80" t="s">
        <v>408</v>
      </c>
      <c r="F370" s="106"/>
      <c r="G370" s="129">
        <f>G371</f>
        <v>485</v>
      </c>
    </row>
    <row r="371" spans="1:7" ht="47.25">
      <c r="A371" s="109" t="s">
        <v>363</v>
      </c>
      <c r="B371" s="28" t="s">
        <v>26</v>
      </c>
      <c r="C371" s="81" t="s">
        <v>143</v>
      </c>
      <c r="D371" s="81" t="s">
        <v>111</v>
      </c>
      <c r="E371" s="80" t="s">
        <v>410</v>
      </c>
      <c r="F371" s="106"/>
      <c r="G371" s="129">
        <f>G373+G377+G380</f>
        <v>485</v>
      </c>
    </row>
    <row r="372" spans="1:7" ht="15.75">
      <c r="A372" s="2" t="s">
        <v>409</v>
      </c>
      <c r="B372" s="28" t="s">
        <v>26</v>
      </c>
      <c r="C372" s="81" t="s">
        <v>143</v>
      </c>
      <c r="D372" s="81" t="s">
        <v>111</v>
      </c>
      <c r="E372" s="80" t="s">
        <v>413</v>
      </c>
      <c r="F372" s="106"/>
      <c r="G372" s="129">
        <f>G373</f>
        <v>372</v>
      </c>
    </row>
    <row r="373" spans="1:7" ht="15.75">
      <c r="A373" s="50" t="s">
        <v>144</v>
      </c>
      <c r="B373" s="28" t="s">
        <v>26</v>
      </c>
      <c r="C373" s="81" t="s">
        <v>143</v>
      </c>
      <c r="D373" s="81" t="s">
        <v>111</v>
      </c>
      <c r="E373" s="80" t="s">
        <v>414</v>
      </c>
      <c r="F373" s="106"/>
      <c r="G373" s="129">
        <f>G374+G375</f>
        <v>372</v>
      </c>
    </row>
    <row r="374" spans="1:7" ht="31.5">
      <c r="A374" s="108" t="s">
        <v>560</v>
      </c>
      <c r="B374" s="28" t="s">
        <v>26</v>
      </c>
      <c r="C374" s="81" t="s">
        <v>143</v>
      </c>
      <c r="D374" s="81" t="s">
        <v>111</v>
      </c>
      <c r="E374" s="80" t="s">
        <v>414</v>
      </c>
      <c r="F374" s="106" t="s">
        <v>561</v>
      </c>
      <c r="G374" s="129">
        <f>420-48</f>
        <v>372</v>
      </c>
    </row>
    <row r="375" spans="1:7" ht="15.75" hidden="1">
      <c r="A375" s="50" t="s">
        <v>146</v>
      </c>
      <c r="B375" s="28" t="s">
        <v>26</v>
      </c>
      <c r="C375" s="81" t="s">
        <v>143</v>
      </c>
      <c r="D375" s="81" t="s">
        <v>111</v>
      </c>
      <c r="E375" s="113" t="s">
        <v>145</v>
      </c>
      <c r="F375" s="106" t="s">
        <v>295</v>
      </c>
      <c r="G375" s="129">
        <v>0</v>
      </c>
    </row>
    <row r="376" spans="1:7" ht="15.75">
      <c r="A376" s="2" t="s">
        <v>552</v>
      </c>
      <c r="B376" s="28" t="s">
        <v>26</v>
      </c>
      <c r="C376" s="81" t="s">
        <v>143</v>
      </c>
      <c r="D376" s="81" t="s">
        <v>111</v>
      </c>
      <c r="E376" s="80" t="s">
        <v>411</v>
      </c>
      <c r="F376" s="106"/>
      <c r="G376" s="129">
        <f>G377</f>
        <v>20</v>
      </c>
    </row>
    <row r="377" spans="1:7" ht="15.75">
      <c r="A377" s="110" t="s">
        <v>553</v>
      </c>
      <c r="B377" s="28" t="s">
        <v>26</v>
      </c>
      <c r="C377" s="81" t="s">
        <v>143</v>
      </c>
      <c r="D377" s="81" t="s">
        <v>111</v>
      </c>
      <c r="E377" s="80" t="s">
        <v>415</v>
      </c>
      <c r="F377" s="106"/>
      <c r="G377" s="129">
        <f>G378</f>
        <v>20</v>
      </c>
    </row>
    <row r="378" spans="1:7" ht="31.5">
      <c r="A378" s="108" t="s">
        <v>560</v>
      </c>
      <c r="B378" s="28" t="s">
        <v>26</v>
      </c>
      <c r="C378" s="81" t="s">
        <v>143</v>
      </c>
      <c r="D378" s="81" t="s">
        <v>111</v>
      </c>
      <c r="E378" s="80" t="s">
        <v>415</v>
      </c>
      <c r="F378" s="106" t="s">
        <v>561</v>
      </c>
      <c r="G378" s="129">
        <v>20</v>
      </c>
    </row>
    <row r="379" spans="1:7" ht="31.5">
      <c r="A379" s="2" t="s">
        <v>600</v>
      </c>
      <c r="B379" s="28" t="s">
        <v>26</v>
      </c>
      <c r="C379" s="81" t="s">
        <v>143</v>
      </c>
      <c r="D379" s="81" t="s">
        <v>111</v>
      </c>
      <c r="E379" s="80" t="s">
        <v>412</v>
      </c>
      <c r="F379" s="106"/>
      <c r="G379" s="129">
        <f>G380</f>
        <v>93</v>
      </c>
    </row>
    <row r="380" spans="1:7" ht="15.75">
      <c r="A380" s="50" t="s">
        <v>544</v>
      </c>
      <c r="B380" s="28" t="s">
        <v>26</v>
      </c>
      <c r="C380" s="81" t="s">
        <v>143</v>
      </c>
      <c r="D380" s="81" t="s">
        <v>111</v>
      </c>
      <c r="E380" s="80" t="s">
        <v>416</v>
      </c>
      <c r="F380" s="106"/>
      <c r="G380" s="129">
        <f>G381</f>
        <v>93</v>
      </c>
    </row>
    <row r="381" spans="1:7" ht="31.5">
      <c r="A381" s="108" t="s">
        <v>560</v>
      </c>
      <c r="B381" s="28" t="s">
        <v>26</v>
      </c>
      <c r="C381" s="81" t="s">
        <v>143</v>
      </c>
      <c r="D381" s="81" t="s">
        <v>111</v>
      </c>
      <c r="E381" s="80" t="s">
        <v>416</v>
      </c>
      <c r="F381" s="106" t="s">
        <v>561</v>
      </c>
      <c r="G381" s="129">
        <f>45+48</f>
        <v>93</v>
      </c>
    </row>
    <row r="382" spans="1:7" ht="15.75" hidden="1">
      <c r="A382" s="108" t="s">
        <v>103</v>
      </c>
      <c r="B382" s="108"/>
      <c r="C382" s="108"/>
      <c r="D382" s="106" t="s">
        <v>29</v>
      </c>
      <c r="E382" s="115" t="s">
        <v>104</v>
      </c>
      <c r="F382" s="106"/>
      <c r="G382" s="159">
        <f>G383</f>
        <v>0</v>
      </c>
    </row>
    <row r="383" spans="1:7" ht="15.75" hidden="1">
      <c r="A383" s="9" t="s">
        <v>325</v>
      </c>
      <c r="B383" s="9"/>
      <c r="C383" s="9"/>
      <c r="D383" s="127" t="s">
        <v>29</v>
      </c>
      <c r="E383" s="128" t="s">
        <v>328</v>
      </c>
      <c r="F383" s="59"/>
      <c r="G383" s="159">
        <f>G384</f>
        <v>0</v>
      </c>
    </row>
    <row r="384" spans="1:7" ht="31.5" hidden="1">
      <c r="A384" s="9" t="s">
        <v>324</v>
      </c>
      <c r="B384" s="9"/>
      <c r="C384" s="9"/>
      <c r="D384" s="127" t="s">
        <v>29</v>
      </c>
      <c r="E384" s="128" t="s">
        <v>328</v>
      </c>
      <c r="F384" s="128">
        <v>630</v>
      </c>
      <c r="G384" s="159">
        <f>'Прил.7 Прогр.2016'!E390</f>
        <v>0</v>
      </c>
    </row>
    <row r="385" spans="1:7" ht="15.75">
      <c r="A385" s="144" t="s">
        <v>315</v>
      </c>
      <c r="B385" s="144"/>
      <c r="C385" s="144"/>
      <c r="D385" s="145"/>
      <c r="E385" s="145"/>
      <c r="F385" s="145"/>
      <c r="G385" s="133">
        <f>G10+G31</f>
        <v>100273.00000000001</v>
      </c>
    </row>
    <row r="388" ht="12.75">
      <c r="G388" s="162"/>
    </row>
    <row r="389" ht="12.75">
      <c r="G389" s="142"/>
    </row>
  </sheetData>
  <sheetProtection/>
  <autoFilter ref="A9:G385"/>
  <mergeCells count="7">
    <mergeCell ref="A1:G1"/>
    <mergeCell ref="A2:G2"/>
    <mergeCell ref="A3:G3"/>
    <mergeCell ref="A4:G4"/>
    <mergeCell ref="A7:G7"/>
    <mergeCell ref="A8:H8"/>
    <mergeCell ref="A5:G5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2016-12-05T10:32:43Z</cp:lastPrinted>
  <dcterms:created xsi:type="dcterms:W3CDTF">2009-12-04T09:22:25Z</dcterms:created>
  <dcterms:modified xsi:type="dcterms:W3CDTF">2016-12-05T10:32:46Z</dcterms:modified>
  <cp:category/>
  <cp:version/>
  <cp:contentType/>
  <cp:contentStatus/>
</cp:coreProperties>
</file>